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4" rupBuild="18730"/>
  <workbookPr/>
  <bookViews>
    <workbookView xWindow="0" yWindow="0" windowWidth="20490" windowHeight="9045" activeTab="0"/>
  </bookViews>
  <sheets>
    <sheet name="Tramp Log" sheetId="1" r:id="rId1"/>
    <sheet name="Budget" sheetId="2" r:id="rId2"/>
  </sheets>
  <definedNames/>
  <calcPr calcId="171027"/>
</workbook>
</file>

<file path=xl/sharedStrings.xml><?xml version="1.0" encoding="utf-8"?>
<sst xmlns="http://schemas.openxmlformats.org/spreadsheetml/2006/main" count="343" uniqueCount="200">
  <si>
    <t>Day</t>
  </si>
  <si>
    <t>km</t>
  </si>
  <si>
    <t>Tent</t>
  </si>
  <si>
    <t>Backpacker</t>
  </si>
  <si>
    <t>House</t>
  </si>
  <si>
    <t>Hut</t>
  </si>
  <si>
    <t>Motel</t>
  </si>
  <si>
    <t>Kayak</t>
  </si>
  <si>
    <t>Kayak and walk</t>
  </si>
  <si>
    <t>Average Speed</t>
  </si>
  <si>
    <t>Holiday Park Cabin</t>
  </si>
  <si>
    <t>Telford Campsite</t>
  </si>
  <si>
    <t>Island Bush</t>
  </si>
  <si>
    <t>Martins Hut</t>
  </si>
  <si>
    <t>FINISH</t>
  </si>
  <si>
    <t>Aparima Hut</t>
  </si>
  <si>
    <t>Mararoa River</t>
  </si>
  <si>
    <t>Taipo Hut</t>
  </si>
  <si>
    <t>Big Hill</t>
  </si>
  <si>
    <t>Fern Burn Hut</t>
  </si>
  <si>
    <t>Pakituhi Hut</t>
  </si>
  <si>
    <t>Top Timaru Hut</t>
  </si>
  <si>
    <t>Ahariri River</t>
  </si>
  <si>
    <t>Ohau River</t>
  </si>
  <si>
    <t>Lake Pukaki</t>
  </si>
  <si>
    <t>Camp Stream Hut</t>
  </si>
  <si>
    <t>Crooked Sput Hut</t>
  </si>
  <si>
    <t>Clearwater Track</t>
  </si>
  <si>
    <t>Comyns Hut</t>
  </si>
  <si>
    <t>Rakia</t>
  </si>
  <si>
    <t>Lake Georgina</t>
  </si>
  <si>
    <t>Hamilton Hut</t>
  </si>
  <si>
    <t>Arthurs Pass</t>
  </si>
  <si>
    <t>Goat Pass Hut</t>
  </si>
  <si>
    <t>Kiwi Hut</t>
  </si>
  <si>
    <t>Hurunui No 3 Hut</t>
  </si>
  <si>
    <t>Hope Kiwi Lodge Hut</t>
  </si>
  <si>
    <t>Boyd Flat Hut</t>
  </si>
  <si>
    <t>Waiau River</t>
  </si>
  <si>
    <t>Blue Lake Hut</t>
  </si>
  <si>
    <t>John Tait Hut</t>
  </si>
  <si>
    <t>St Arnaud</t>
  </si>
  <si>
    <t>Porters Hut</t>
  </si>
  <si>
    <t>Mid WairoaHut</t>
  </si>
  <si>
    <t>Base of Mt Rintoul</t>
  </si>
  <si>
    <t>Rocks Hut</t>
  </si>
  <si>
    <t>Pelorus Bridge Campground</t>
  </si>
  <si>
    <t>Havelock</t>
  </si>
  <si>
    <t>Camp Bay DOC Camp</t>
  </si>
  <si>
    <t>Mistletoe Bay Campground</t>
  </si>
  <si>
    <t>Porirua</t>
  </si>
  <si>
    <t>Villa Backpackers Picton</t>
  </si>
  <si>
    <t>Tekapo YHA</t>
  </si>
  <si>
    <t>Wanaka Matterhorn South Backpacker</t>
  </si>
  <si>
    <t>Wanaka YHA</t>
  </si>
  <si>
    <t>Queenstown YHA</t>
  </si>
  <si>
    <t>SH 47 (Te Anau YHA)</t>
  </si>
  <si>
    <t>Riverton Globe Backpackers</t>
  </si>
  <si>
    <t>Invercargill Tuatara Backpackers</t>
  </si>
  <si>
    <t>Waikanae - Friend</t>
  </si>
  <si>
    <t>Wellington - Friend's Parents</t>
  </si>
  <si>
    <t>Wellington - Trail Angel</t>
  </si>
  <si>
    <t>Parawai Hut</t>
  </si>
  <si>
    <t>Nichols Hut</t>
  </si>
  <si>
    <t>Makahika Outdoor Centre - Trail Angel</t>
  </si>
  <si>
    <t>Edge of Burtons Bush</t>
  </si>
  <si>
    <t>Palmerston North - Pepper Tree Backpackers</t>
  </si>
  <si>
    <t>Kowhai Park Fielding</t>
  </si>
  <si>
    <t>Sancroft Forest</t>
  </si>
  <si>
    <t>Wanganui - Tamara Backpackers</t>
  </si>
  <si>
    <t>DOC Campsite - Tent</t>
  </si>
  <si>
    <t>Beside Wanganui River</t>
  </si>
  <si>
    <t>Whakahoro - Duck Inn</t>
  </si>
  <si>
    <t>Whakahoro</t>
  </si>
  <si>
    <t>Whakapapa - Skotel Backpacker</t>
  </si>
  <si>
    <t>National Park - YHA</t>
  </si>
  <si>
    <t>Tongariro Track Crossing End Shelter</t>
  </si>
  <si>
    <t>42nd Traverse</t>
  </si>
  <si>
    <t>Taumaranui - Alexandra Spa Motel</t>
  </si>
  <si>
    <t>Hauhungaroa Hut</t>
  </si>
  <si>
    <t>Bog Inn Hut</t>
  </si>
  <si>
    <t>Mangaokewa Road</t>
  </si>
  <si>
    <t>Te Kuiti - Holiday Park</t>
  </si>
  <si>
    <t>Waitomo - Backpackers</t>
  </si>
  <si>
    <t>Te Rauamoa Road</t>
  </si>
  <si>
    <t>Kapamahanga Range</t>
  </si>
  <si>
    <t>Hamilton - House Trail Angel</t>
  </si>
  <si>
    <t>Hakarimata Range</t>
  </si>
  <si>
    <t>Te Kauwhata Pumphouse</t>
  </si>
  <si>
    <t>Mangatawhiri Swingbridge</t>
  </si>
  <si>
    <t>Hunua Falls</t>
  </si>
  <si>
    <t>Manakau Holiday Park</t>
  </si>
  <si>
    <t>Auckland - YHA</t>
  </si>
  <si>
    <t>Tamaki - House Trail Angel</t>
  </si>
  <si>
    <t>Moir Hill</t>
  </si>
  <si>
    <t>Waiwhui Valley</t>
  </si>
  <si>
    <t>Te Arai Point</t>
  </si>
  <si>
    <t>Waipu Wanderers Backpackers</t>
  </si>
  <si>
    <t>Opposite Marsden Point</t>
  </si>
  <si>
    <t>Patua Campground - Free</t>
  </si>
  <si>
    <t>Ngunguru - Riverbank Homestay Trail Angels</t>
  </si>
  <si>
    <t>Whananaki Holiday Park</t>
  </si>
  <si>
    <t>Papakauri Forest</t>
  </si>
  <si>
    <t>Paihaia YHA</t>
  </si>
  <si>
    <t>Pukete Forest DOC Campground</t>
  </si>
  <si>
    <t>KeriKeri - Central Lodge Backpacker</t>
  </si>
  <si>
    <t>Mangamuka</t>
  </si>
  <si>
    <t>Takahue</t>
  </si>
  <si>
    <t>Ahapara Holiday Park</t>
  </si>
  <si>
    <t>Twilight Camp</t>
  </si>
  <si>
    <t>Hukatere vicinity</t>
  </si>
  <si>
    <t>The Bluff vicinity</t>
  </si>
  <si>
    <t>Cabin</t>
  </si>
  <si>
    <t>Tent - Paid</t>
  </si>
  <si>
    <t>Stillwater Campground - free in TV lounge</t>
  </si>
  <si>
    <t>Tent-Paid</t>
  </si>
  <si>
    <t>TOTAL</t>
  </si>
  <si>
    <t>km/h</t>
  </si>
  <si>
    <t>Average km per day - incl zero</t>
  </si>
  <si>
    <t>Average km per day - full days only</t>
  </si>
  <si>
    <t>Average km per day - without zero days</t>
  </si>
  <si>
    <t>Number of Zero Days</t>
  </si>
  <si>
    <t>Number of Half Days (&lt; 5 hrs)</t>
  </si>
  <si>
    <t>Total Days</t>
  </si>
  <si>
    <t>Full Walking Days</t>
  </si>
  <si>
    <t>Average Hours Walked per day</t>
  </si>
  <si>
    <t>Maximum Hours Walked per day</t>
  </si>
  <si>
    <t>Maximum Distance in a day</t>
  </si>
  <si>
    <t>8 h 42 min</t>
  </si>
  <si>
    <t>13 h 15 min</t>
  </si>
  <si>
    <t>Nights</t>
  </si>
  <si>
    <t>%</t>
  </si>
  <si>
    <t>Accomodation Type</t>
  </si>
  <si>
    <t>Total</t>
  </si>
  <si>
    <t>Tentsite</t>
  </si>
  <si>
    <t>Tramping Log - Te Araroa</t>
  </si>
  <si>
    <t>Speed</t>
  </si>
  <si>
    <t>Hours</t>
  </si>
  <si>
    <t>Minutes</t>
  </si>
  <si>
    <t>Distance</t>
  </si>
  <si>
    <t>Time Taken</t>
  </si>
  <si>
    <t>Km</t>
  </si>
  <si>
    <t>Type of Accomodation</t>
  </si>
  <si>
    <t>Description</t>
  </si>
  <si>
    <t>Food</t>
  </si>
  <si>
    <t>Accomodtion</t>
  </si>
  <si>
    <t>Other</t>
  </si>
  <si>
    <t>Haircut</t>
  </si>
  <si>
    <t>Pepertree Palm N</t>
  </si>
  <si>
    <t>Misletoe</t>
  </si>
  <si>
    <t>Pelorus</t>
  </si>
  <si>
    <t>Gas</t>
  </si>
  <si>
    <t>movies</t>
  </si>
  <si>
    <t>Innersoles</t>
  </si>
  <si>
    <t>Matterhorn S</t>
  </si>
  <si>
    <t>Shuttle Queenstown</t>
  </si>
  <si>
    <t>Tekapo Springs</t>
  </si>
  <si>
    <t>Mountain House</t>
  </si>
  <si>
    <t>YHA x 2</t>
  </si>
  <si>
    <t>Alpine Lodge</t>
  </si>
  <si>
    <t>YHA Tekapo</t>
  </si>
  <si>
    <t>The Villa</t>
  </si>
  <si>
    <t>Shuttle to Ship Cove</t>
  </si>
  <si>
    <t>Queen Charlotte Permit</t>
  </si>
  <si>
    <t>Shoes</t>
  </si>
  <si>
    <t>Top</t>
  </si>
  <si>
    <t>Shoe Glue</t>
  </si>
  <si>
    <t>Interislander</t>
  </si>
  <si>
    <t>Tamara Lodge</t>
  </si>
  <si>
    <t>Blue Duck</t>
  </si>
  <si>
    <t>Yeti Tours</t>
  </si>
  <si>
    <t>Skotel</t>
  </si>
  <si>
    <t>YHA Naational Park</t>
  </si>
  <si>
    <t>Knife</t>
  </si>
  <si>
    <t>Curly's Spa Backpacker</t>
  </si>
  <si>
    <t>Alexandras</t>
  </si>
  <si>
    <t>Groundsheet</t>
  </si>
  <si>
    <t xml:space="preserve">Devonport Ferry </t>
  </si>
  <si>
    <t>Cinema</t>
  </si>
  <si>
    <t>Bivouac - Solomon Shoes</t>
  </si>
  <si>
    <t>Bivouac Hamilton Inner Soles</t>
  </si>
  <si>
    <t>YHA Auckland</t>
  </si>
  <si>
    <t>Whananaki</t>
  </si>
  <si>
    <t>Creams</t>
  </si>
  <si>
    <t>Post</t>
  </si>
  <si>
    <t>KeriKeri Central</t>
  </si>
  <si>
    <t>YHA Paihia</t>
  </si>
  <si>
    <t>Te Kuiti</t>
  </si>
  <si>
    <t>YHA Te Anau</t>
  </si>
  <si>
    <t>Invercargill</t>
  </si>
  <si>
    <t>Riverton</t>
  </si>
  <si>
    <t>Postage</t>
  </si>
  <si>
    <t>Dad</t>
  </si>
  <si>
    <t>Owe Dad</t>
  </si>
  <si>
    <t>Visa</t>
  </si>
  <si>
    <t>Repair Thread</t>
  </si>
  <si>
    <t>Bivouac Palm Nth -Shoes</t>
  </si>
  <si>
    <t xml:space="preserve">Bivouac Palm Nth - gas </t>
  </si>
  <si>
    <t>Accomodation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</si>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</sst>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1"/>
      <color theme="1"/>
      <name val="Arimo"/>
      <family val="2"/>
      <scheme val="minor"/>
    </font>
    <font>
      <sz val="10"/>
      <name val="Arial"/>
      <family val="2"/>
    </font>
    <font>
      <b/>
      <sz val="11"/>
      <color rgb="FF000000"/>
      <name val="Arimo"/>
      <family val="2"/>
    </font>
    <font>
      <sz val="11"/>
      <color rgb="FF000000"/>
      <name val="Arimo"/>
      <family val="2"/>
    </font>
    <font>
      <b/>
      <sz val="11"/>
      <color theme="1"/>
      <name val="Arimo"/>
      <family val="2"/>
      <scheme val="minor"/>
    </font>
    <font>
      <b/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0" fillId="0" borderId="0" xfId="0" applyBorder="1"/>
    <xf numFmtId="0" fontId="0" fillId="0" borderId="0" xfId="0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/>
    <xf numFmtId="9" fontId="0" fillId="0" borderId="0" xfId="15" applyFont="1"/>
    <xf numFmtId="9" fontId="4" fillId="0" borderId="0" xfId="15" applyFont="1"/>
    <xf numFmtId="0" fontId="4" fillId="0" borderId="0" xfId="0" applyFont="1"/>
    <xf numFmtId="164" fontId="4" fillId="0" borderId="0" xfId="0" applyNumberFormat="1" applyFont="1"/>
    <xf numFmtId="164" fontId="2" fillId="0" borderId="0" xfId="0" applyNumberFormat="1" applyFont="1" applyBorder="1"/>
    <xf numFmtId="164" fontId="2" fillId="0" borderId="0" xfId="0" applyNumberFormat="1" applyFont="1" applyBorder="1"/>
    <xf numFmtId="0" fontId="2" fillId="0" borderId="0" xfId="0" applyFont="1" applyBorder="1"/>
    <xf numFmtId="0" fontId="5" fillId="0" borderId="0" xfId="0" applyFont="1" applyAlignment="1">
      <alignment vertical="center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3" fillId="0" borderId="1" xfId="0" applyFont="1" applyBorder="1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" fontId="0" fillId="0" borderId="1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QO">
      <a:majorFont>
        <a:latin typeface="Arimo"/>
        <a:ea typeface=""/>
        <a:cs typeface=""/>
      </a:majorFont>
      <a:minorFont>
        <a:latin typeface="Arim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6"/>
  <sheetViews>
    <sheetView tabSelected="1" zoomScale="96" zoomScaleNormal="96" workbookViewId="0" topLeftCell="A46">
      <selection activeCell="L61" sqref="L61"/>
    </sheetView>
  </sheetViews>
  <sheetFormatPr defaultColWidth="9.00390625" defaultRowHeight="14.25"/>
  <cols>
    <col min="2" max="2" width="5.625" style="0" bestFit="1" customWidth="1"/>
    <col min="3" max="3" width="8.125" style="0" customWidth="1"/>
    <col min="4" max="4" width="5.75390625" style="0" bestFit="1" customWidth="1"/>
    <col min="5" max="5" width="7.25390625" style="0" bestFit="1" customWidth="1"/>
    <col min="6" max="6" width="7.875" style="15" customWidth="1"/>
    <col min="7" max="7" width="13.375" style="0" customWidth="1"/>
    <col min="8" max="8" width="39.00390625" style="0" bestFit="1" customWidth="1"/>
    <col min="10" max="10" width="9.00390625" style="15" hidden="1" customWidth="1"/>
  </cols>
  <sheetData>
    <row r="1" spans="2:10" s="5" customFormat="1" ht="14.25">
      <c r="B1" s="5" t="s">
        <v>135</v>
      </c>
      <c r="F1" s="15"/>
      <c r="J1" s="15"/>
    </row>
    <row r="2" spans="1:10" s="5" customFormat="1" ht="14.25">
      <c r="A2" s="33" t="s">
        <v>199</v>
      </c>
      <c r="B2" s="33" t="s">
        <v>0</v>
      </c>
      <c r="C2" s="32" t="s">
        <v>139</v>
      </c>
      <c r="D2" s="33" t="s">
        <v>140</v>
      </c>
      <c r="E2" s="33"/>
      <c r="F2" s="34" t="s">
        <v>136</v>
      </c>
      <c r="G2" s="35" t="s">
        <v>142</v>
      </c>
      <c r="H2" s="33" t="s">
        <v>143</v>
      </c>
      <c r="J2" s="15"/>
    </row>
    <row r="3" spans="1:10" s="28" customFormat="1" ht="29.25" customHeight="1">
      <c r="A3" s="33"/>
      <c r="B3" s="33"/>
      <c r="C3" s="31" t="s">
        <v>141</v>
      </c>
      <c r="D3" s="30" t="s">
        <v>137</v>
      </c>
      <c r="E3" s="30" t="s">
        <v>138</v>
      </c>
      <c r="F3" s="34"/>
      <c r="G3" s="35"/>
      <c r="H3" s="33"/>
      <c r="J3" s="29"/>
    </row>
    <row r="4" spans="1:10" ht="14.25">
      <c r="A4" s="36">
        <v>43402</v>
      </c>
      <c r="B4" s="24">
        <v>1</v>
      </c>
      <c r="C4" s="24">
        <v>12</v>
      </c>
      <c r="D4" s="24">
        <v>4</v>
      </c>
      <c r="E4" s="24"/>
      <c r="F4" s="25">
        <f aca="true" t="shared" si="0" ref="F4:F13">C4/((E4/60)+D4)</f>
        <v>3</v>
      </c>
      <c r="G4" s="24" t="s">
        <v>2</v>
      </c>
      <c r="H4" s="24" t="s">
        <v>109</v>
      </c>
      <c r="J4" s="15">
        <f>((E4/60)+D4)</f>
        <v>4</v>
      </c>
    </row>
    <row r="5" spans="1:10" ht="14.25">
      <c r="A5" s="36">
        <v>43403</v>
      </c>
      <c r="B5" s="24">
        <v>2</v>
      </c>
      <c r="C5" s="24">
        <v>28</v>
      </c>
      <c r="D5" s="24">
        <v>10</v>
      </c>
      <c r="E5" s="24"/>
      <c r="F5" s="25">
        <f t="shared" si="0"/>
        <v>2.8</v>
      </c>
      <c r="G5" s="24" t="s">
        <v>2</v>
      </c>
      <c r="H5" s="24" t="s">
        <v>111</v>
      </c>
      <c r="J5" s="15">
        <f aca="true" t="shared" si="1" ref="J4:J67">((E5/60)+D5)</f>
        <v>10</v>
      </c>
    </row>
    <row r="6" spans="1:10" ht="14.25">
      <c r="A6" s="36">
        <v>43404</v>
      </c>
      <c r="B6" s="24">
        <v>3</v>
      </c>
      <c r="C6" s="24">
        <v>33</v>
      </c>
      <c r="D6" s="24">
        <v>8</v>
      </c>
      <c r="E6" s="24">
        <v>15</v>
      </c>
      <c r="F6" s="25">
        <f t="shared" si="0"/>
        <v>4</v>
      </c>
      <c r="G6" s="24" t="s">
        <v>2</v>
      </c>
      <c r="H6" s="24" t="s">
        <v>110</v>
      </c>
      <c r="J6" s="15">
        <f t="shared" si="1"/>
        <v>8.25</v>
      </c>
    </row>
    <row r="7" spans="1:10" ht="14.25">
      <c r="A7" s="36">
        <v>43405</v>
      </c>
      <c r="B7" s="24">
        <v>4</v>
      </c>
      <c r="C7" s="24">
        <v>28</v>
      </c>
      <c r="D7" s="24">
        <v>9</v>
      </c>
      <c r="E7" s="24"/>
      <c r="F7" s="25">
        <f t="shared" si="0"/>
        <v>3.111111111111111</v>
      </c>
      <c r="G7" s="24" t="s">
        <v>112</v>
      </c>
      <c r="H7" s="24" t="s">
        <v>108</v>
      </c>
      <c r="J7" s="15">
        <f t="shared" si="1"/>
        <v>9</v>
      </c>
    </row>
    <row r="8" spans="1:10" ht="14.25">
      <c r="A8" s="36">
        <v>43406</v>
      </c>
      <c r="B8" s="24">
        <v>5</v>
      </c>
      <c r="C8" s="24">
        <v>0</v>
      </c>
      <c r="D8" s="24">
        <v>0</v>
      </c>
      <c r="E8" s="24"/>
      <c r="F8" s="25"/>
      <c r="G8" s="24" t="s">
        <v>112</v>
      </c>
      <c r="H8" s="24" t="s">
        <v>108</v>
      </c>
      <c r="J8" s="15">
        <f t="shared" si="1"/>
        <v>0</v>
      </c>
    </row>
    <row r="9" spans="1:10" ht="14.25">
      <c r="A9" s="36">
        <v>43407</v>
      </c>
      <c r="B9" s="24">
        <v>6</v>
      </c>
      <c r="C9" s="24">
        <v>30</v>
      </c>
      <c r="D9" s="24">
        <v>11</v>
      </c>
      <c r="E9" s="24"/>
      <c r="F9" s="25">
        <f t="shared" si="0"/>
        <v>2.727272727272727</v>
      </c>
      <c r="G9" s="24" t="s">
        <v>2</v>
      </c>
      <c r="H9" s="24" t="s">
        <v>107</v>
      </c>
      <c r="J9" s="15">
        <f t="shared" si="1"/>
        <v>11</v>
      </c>
    </row>
    <row r="10" spans="1:10" ht="14.25">
      <c r="A10" s="36">
        <v>43408</v>
      </c>
      <c r="B10" s="24">
        <v>7</v>
      </c>
      <c r="C10" s="24">
        <v>23</v>
      </c>
      <c r="D10" s="24">
        <v>10</v>
      </c>
      <c r="E10" s="24">
        <v>30</v>
      </c>
      <c r="F10" s="25">
        <f t="shared" si="0"/>
        <v>2.1904761904761907</v>
      </c>
      <c r="G10" s="24" t="s">
        <v>2</v>
      </c>
      <c r="H10" s="24" t="s">
        <v>106</v>
      </c>
      <c r="J10" s="15">
        <f t="shared" si="1"/>
        <v>10.5</v>
      </c>
    </row>
    <row r="11" spans="1:10" ht="14.25">
      <c r="A11" s="36">
        <v>43409</v>
      </c>
      <c r="B11" s="24">
        <v>8</v>
      </c>
      <c r="C11" s="24">
        <v>43</v>
      </c>
      <c r="D11" s="24">
        <v>12</v>
      </c>
      <c r="E11" s="24">
        <v>30</v>
      </c>
      <c r="F11" s="25">
        <f t="shared" si="0"/>
        <v>3.44</v>
      </c>
      <c r="G11" s="24" t="s">
        <v>113</v>
      </c>
      <c r="H11" s="24" t="s">
        <v>104</v>
      </c>
      <c r="J11" s="15">
        <f t="shared" si="1"/>
        <v>12.5</v>
      </c>
    </row>
    <row r="12" spans="1:10" ht="14.25">
      <c r="A12" s="36">
        <v>43410</v>
      </c>
      <c r="B12" s="24">
        <v>9</v>
      </c>
      <c r="C12" s="24">
        <v>15</v>
      </c>
      <c r="D12" s="24">
        <v>8</v>
      </c>
      <c r="E12" s="24"/>
      <c r="F12" s="25">
        <f t="shared" si="0"/>
        <v>1.875</v>
      </c>
      <c r="G12" s="24" t="s">
        <v>3</v>
      </c>
      <c r="H12" s="24" t="s">
        <v>105</v>
      </c>
      <c r="J12" s="15">
        <f t="shared" si="1"/>
        <v>8</v>
      </c>
    </row>
    <row r="13" spans="1:10" ht="14.25">
      <c r="A13" s="36">
        <v>43411</v>
      </c>
      <c r="B13" s="24">
        <v>10</v>
      </c>
      <c r="C13" s="24">
        <v>20</v>
      </c>
      <c r="D13" s="24">
        <v>7</v>
      </c>
      <c r="E13" s="24"/>
      <c r="F13" s="25">
        <f t="shared" si="0"/>
        <v>2.857142857142857</v>
      </c>
      <c r="G13" s="24" t="s">
        <v>3</v>
      </c>
      <c r="H13" s="24" t="s">
        <v>103</v>
      </c>
      <c r="J13" s="15">
        <f t="shared" si="1"/>
        <v>7</v>
      </c>
    </row>
    <row r="14" spans="1:10" ht="14.25">
      <c r="A14" s="36">
        <v>43412</v>
      </c>
      <c r="B14" s="24">
        <v>11</v>
      </c>
      <c r="C14" s="24">
        <v>0</v>
      </c>
      <c r="D14" s="24">
        <v>0</v>
      </c>
      <c r="E14" s="24"/>
      <c r="F14" s="25"/>
      <c r="G14" s="24" t="s">
        <v>3</v>
      </c>
      <c r="H14" s="24" t="s">
        <v>103</v>
      </c>
      <c r="J14" s="15">
        <f t="shared" si="1"/>
        <v>0</v>
      </c>
    </row>
    <row r="15" spans="1:10" ht="14.25">
      <c r="A15" s="36">
        <v>43413</v>
      </c>
      <c r="B15" s="24">
        <v>12</v>
      </c>
      <c r="C15" s="24">
        <v>37</v>
      </c>
      <c r="D15" s="24">
        <v>10</v>
      </c>
      <c r="E15" s="24">
        <v>40</v>
      </c>
      <c r="F15" s="25">
        <f aca="true" t="shared" si="2" ref="F15:F26">C15/((E15/60)+D15)</f>
        <v>3.46875</v>
      </c>
      <c r="G15" s="24" t="s">
        <v>2</v>
      </c>
      <c r="H15" s="24" t="s">
        <v>102</v>
      </c>
      <c r="J15" s="15">
        <f t="shared" si="1"/>
        <v>10.666666666666666</v>
      </c>
    </row>
    <row r="16" spans="1:10" ht="14.25">
      <c r="A16" s="36">
        <v>43414</v>
      </c>
      <c r="B16" s="24">
        <v>13</v>
      </c>
      <c r="C16" s="24">
        <v>37</v>
      </c>
      <c r="D16" s="24">
        <v>11</v>
      </c>
      <c r="E16" s="24">
        <v>45</v>
      </c>
      <c r="F16" s="25">
        <f t="shared" si="2"/>
        <v>3.148936170212766</v>
      </c>
      <c r="G16" s="24" t="s">
        <v>112</v>
      </c>
      <c r="H16" s="24" t="s">
        <v>101</v>
      </c>
      <c r="J16" s="15">
        <f t="shared" si="1"/>
        <v>11.75</v>
      </c>
    </row>
    <row r="17" spans="1:10" ht="14.25">
      <c r="A17" s="36">
        <v>43415</v>
      </c>
      <c r="B17" s="24">
        <v>14</v>
      </c>
      <c r="C17" s="24">
        <v>27.5</v>
      </c>
      <c r="D17" s="24">
        <v>8</v>
      </c>
      <c r="E17" s="24"/>
      <c r="F17" s="25">
        <f t="shared" si="2"/>
        <v>3.4375</v>
      </c>
      <c r="G17" s="24" t="s">
        <v>4</v>
      </c>
      <c r="H17" s="24" t="s">
        <v>100</v>
      </c>
      <c r="J17" s="15">
        <f t="shared" si="1"/>
        <v>8</v>
      </c>
    </row>
    <row r="18" spans="1:10" ht="14.25">
      <c r="A18" s="36">
        <v>43416</v>
      </c>
      <c r="B18" s="24">
        <v>15</v>
      </c>
      <c r="C18" s="24">
        <v>30</v>
      </c>
      <c r="D18" s="24">
        <v>7</v>
      </c>
      <c r="E18" s="24">
        <v>20</v>
      </c>
      <c r="F18" s="25">
        <f t="shared" si="2"/>
        <v>4.090909090909091</v>
      </c>
      <c r="G18" s="24" t="s">
        <v>2</v>
      </c>
      <c r="H18" s="24" t="s">
        <v>99</v>
      </c>
      <c r="J18" s="15">
        <f t="shared" si="1"/>
        <v>7.333333333333333</v>
      </c>
    </row>
    <row r="19" spans="1:10" ht="14.25">
      <c r="A19" s="36">
        <v>43417</v>
      </c>
      <c r="B19" s="24">
        <v>16</v>
      </c>
      <c r="C19" s="24">
        <v>31</v>
      </c>
      <c r="D19" s="24">
        <v>10</v>
      </c>
      <c r="E19" s="24">
        <v>30</v>
      </c>
      <c r="F19" s="25">
        <f t="shared" si="2"/>
        <v>2.9523809523809526</v>
      </c>
      <c r="G19" s="24" t="s">
        <v>2</v>
      </c>
      <c r="H19" s="24" t="s">
        <v>98</v>
      </c>
      <c r="J19" s="15">
        <f t="shared" si="1"/>
        <v>10.5</v>
      </c>
    </row>
    <row r="20" spans="1:10" ht="14.25">
      <c r="A20" s="36">
        <v>43418</v>
      </c>
      <c r="B20" s="24">
        <v>17</v>
      </c>
      <c r="C20" s="24">
        <v>20.5</v>
      </c>
      <c r="D20" s="24">
        <v>4</v>
      </c>
      <c r="E20" s="24">
        <v>30</v>
      </c>
      <c r="F20" s="25">
        <f t="shared" si="2"/>
        <v>4.555555555555555</v>
      </c>
      <c r="G20" s="24" t="s">
        <v>3</v>
      </c>
      <c r="H20" s="24" t="s">
        <v>97</v>
      </c>
      <c r="J20" s="15">
        <f t="shared" si="1"/>
        <v>4.5</v>
      </c>
    </row>
    <row r="21" spans="1:10" ht="14.25">
      <c r="A21" s="36">
        <v>43419</v>
      </c>
      <c r="B21" s="24">
        <v>18</v>
      </c>
      <c r="C21" s="24">
        <v>45</v>
      </c>
      <c r="D21" s="24">
        <v>11</v>
      </c>
      <c r="E21" s="24">
        <v>20</v>
      </c>
      <c r="F21" s="25">
        <f t="shared" si="2"/>
        <v>3.9705882352941173</v>
      </c>
      <c r="G21" s="24" t="s">
        <v>2</v>
      </c>
      <c r="H21" s="24" t="s">
        <v>96</v>
      </c>
      <c r="J21" s="15">
        <f t="shared" si="1"/>
        <v>11.333333333333334</v>
      </c>
    </row>
    <row r="22" spans="1:10" ht="14.25">
      <c r="A22" s="36">
        <v>43420</v>
      </c>
      <c r="B22" s="24">
        <v>19</v>
      </c>
      <c r="C22" s="24">
        <v>30</v>
      </c>
      <c r="D22" s="24">
        <v>11</v>
      </c>
      <c r="E22" s="24"/>
      <c r="F22" s="25">
        <f t="shared" si="2"/>
        <v>2.727272727272727</v>
      </c>
      <c r="G22" s="24" t="s">
        <v>2</v>
      </c>
      <c r="H22" s="24" t="s">
        <v>95</v>
      </c>
      <c r="J22" s="15">
        <f t="shared" si="1"/>
        <v>11</v>
      </c>
    </row>
    <row r="23" spans="1:10" ht="14.25">
      <c r="A23" s="36">
        <v>43421</v>
      </c>
      <c r="B23" s="24">
        <v>20</v>
      </c>
      <c r="C23" s="24">
        <v>24</v>
      </c>
      <c r="D23" s="24">
        <v>7</v>
      </c>
      <c r="E23" s="24">
        <v>15</v>
      </c>
      <c r="F23" s="25">
        <f t="shared" si="2"/>
        <v>3.310344827586207</v>
      </c>
      <c r="G23" s="24" t="s">
        <v>2</v>
      </c>
      <c r="H23" s="24" t="s">
        <v>94</v>
      </c>
      <c r="J23" s="15">
        <f t="shared" si="1"/>
        <v>7.25</v>
      </c>
    </row>
    <row r="24" spans="1:10" ht="14.25">
      <c r="A24" s="36">
        <v>43422</v>
      </c>
      <c r="B24" s="24">
        <v>21</v>
      </c>
      <c r="C24" s="24">
        <v>44</v>
      </c>
      <c r="D24" s="24">
        <v>11</v>
      </c>
      <c r="E24" s="24">
        <v>45</v>
      </c>
      <c r="F24" s="25">
        <f t="shared" si="2"/>
        <v>3.74468085106383</v>
      </c>
      <c r="G24" s="24" t="s">
        <v>4</v>
      </c>
      <c r="H24" s="24" t="s">
        <v>114</v>
      </c>
      <c r="J24" s="15">
        <f t="shared" si="1"/>
        <v>11.75</v>
      </c>
    </row>
    <row r="25" spans="1:10" ht="14.25">
      <c r="A25" s="36">
        <v>43423</v>
      </c>
      <c r="B25" s="24">
        <v>22</v>
      </c>
      <c r="C25" s="24">
        <v>24</v>
      </c>
      <c r="D25" s="24">
        <v>6</v>
      </c>
      <c r="E25" s="24"/>
      <c r="F25" s="25">
        <f t="shared" si="2"/>
        <v>4</v>
      </c>
      <c r="G25" s="24" t="s">
        <v>4</v>
      </c>
      <c r="H25" s="24" t="s">
        <v>93</v>
      </c>
      <c r="J25" s="15">
        <f t="shared" si="1"/>
        <v>6</v>
      </c>
    </row>
    <row r="26" spans="1:10" ht="14.25">
      <c r="A26" s="36">
        <v>43424</v>
      </c>
      <c r="B26" s="24">
        <v>23</v>
      </c>
      <c r="C26" s="24">
        <v>9</v>
      </c>
      <c r="D26" s="24">
        <v>2</v>
      </c>
      <c r="E26" s="24">
        <v>45</v>
      </c>
      <c r="F26" s="25">
        <f t="shared" si="2"/>
        <v>3.272727272727273</v>
      </c>
      <c r="G26" s="24" t="s">
        <v>3</v>
      </c>
      <c r="H26" s="24" t="s">
        <v>92</v>
      </c>
      <c r="J26" s="15">
        <f t="shared" si="1"/>
        <v>2.75</v>
      </c>
    </row>
    <row r="27" spans="1:10" ht="14.25">
      <c r="A27" s="36">
        <v>43425</v>
      </c>
      <c r="B27" s="24">
        <v>24</v>
      </c>
      <c r="C27" s="24">
        <v>0</v>
      </c>
      <c r="D27" s="24">
        <v>0</v>
      </c>
      <c r="E27" s="24"/>
      <c r="F27" s="25"/>
      <c r="G27" s="24" t="s">
        <v>3</v>
      </c>
      <c r="H27" s="24" t="s">
        <v>92</v>
      </c>
      <c r="J27" s="15">
        <f t="shared" si="1"/>
        <v>0</v>
      </c>
    </row>
    <row r="28" spans="1:10" ht="14.25">
      <c r="A28" s="36">
        <v>43426</v>
      </c>
      <c r="B28" s="24">
        <v>25</v>
      </c>
      <c r="C28" s="24">
        <v>46</v>
      </c>
      <c r="D28" s="24">
        <v>11</v>
      </c>
      <c r="E28" s="24">
        <v>30</v>
      </c>
      <c r="F28" s="25">
        <f aca="true" t="shared" si="3" ref="F28:F33">C28/((E28/60)+D28)</f>
        <v>4</v>
      </c>
      <c r="G28" s="24" t="s">
        <v>112</v>
      </c>
      <c r="H28" s="24" t="s">
        <v>91</v>
      </c>
      <c r="J28" s="15">
        <f t="shared" si="1"/>
        <v>11.5</v>
      </c>
    </row>
    <row r="29" spans="1:10" ht="14.25">
      <c r="A29" s="36">
        <v>43427</v>
      </c>
      <c r="B29" s="24">
        <v>26</v>
      </c>
      <c r="C29" s="24">
        <v>33</v>
      </c>
      <c r="D29" s="24">
        <v>9</v>
      </c>
      <c r="E29" s="24"/>
      <c r="F29" s="25">
        <f t="shared" si="3"/>
        <v>3.6666666666666665</v>
      </c>
      <c r="G29" s="24" t="s">
        <v>2</v>
      </c>
      <c r="H29" s="24" t="s">
        <v>90</v>
      </c>
      <c r="J29" s="15">
        <f t="shared" si="1"/>
        <v>9</v>
      </c>
    </row>
    <row r="30" spans="1:10" ht="14.25">
      <c r="A30" s="36">
        <v>43428</v>
      </c>
      <c r="B30" s="24">
        <v>27</v>
      </c>
      <c r="C30" s="24">
        <v>22</v>
      </c>
      <c r="D30" s="24">
        <v>10</v>
      </c>
      <c r="E30" s="24">
        <v>30</v>
      </c>
      <c r="F30" s="25">
        <f t="shared" si="3"/>
        <v>2.0952380952380953</v>
      </c>
      <c r="G30" s="24" t="s">
        <v>2</v>
      </c>
      <c r="H30" s="24" t="s">
        <v>89</v>
      </c>
      <c r="J30" s="15">
        <f t="shared" si="1"/>
        <v>10.5</v>
      </c>
    </row>
    <row r="31" spans="1:10" ht="14.25">
      <c r="A31" s="36">
        <v>43429</v>
      </c>
      <c r="B31" s="24">
        <v>28</v>
      </c>
      <c r="C31" s="24">
        <v>35.5</v>
      </c>
      <c r="D31" s="24">
        <v>10</v>
      </c>
      <c r="E31" s="24">
        <v>45</v>
      </c>
      <c r="F31" s="25">
        <f t="shared" si="3"/>
        <v>3.302325581395349</v>
      </c>
      <c r="G31" s="24" t="s">
        <v>2</v>
      </c>
      <c r="H31" s="24" t="s">
        <v>88</v>
      </c>
      <c r="J31" s="15">
        <f t="shared" si="1"/>
        <v>10.75</v>
      </c>
    </row>
    <row r="32" spans="1:10" ht="14.25">
      <c r="A32" s="36">
        <v>43430</v>
      </c>
      <c r="B32" s="24">
        <v>29</v>
      </c>
      <c r="C32" s="24">
        <v>36</v>
      </c>
      <c r="D32" s="24">
        <v>11</v>
      </c>
      <c r="E32" s="24">
        <v>30</v>
      </c>
      <c r="F32" s="25">
        <f t="shared" si="3"/>
        <v>3.130434782608696</v>
      </c>
      <c r="G32" s="24" t="s">
        <v>2</v>
      </c>
      <c r="H32" s="24" t="s">
        <v>87</v>
      </c>
      <c r="J32" s="15">
        <f t="shared" si="1"/>
        <v>11.5</v>
      </c>
    </row>
    <row r="33" spans="1:10" ht="14.25">
      <c r="A33" s="36">
        <v>43431</v>
      </c>
      <c r="B33" s="24">
        <v>30</v>
      </c>
      <c r="C33" s="24">
        <v>30</v>
      </c>
      <c r="D33" s="24">
        <v>9</v>
      </c>
      <c r="E33" s="24"/>
      <c r="F33" s="25">
        <f t="shared" si="3"/>
        <v>3.3333333333333335</v>
      </c>
      <c r="G33" s="24" t="s">
        <v>4</v>
      </c>
      <c r="H33" s="24" t="s">
        <v>86</v>
      </c>
      <c r="J33" s="15">
        <f t="shared" si="1"/>
        <v>9</v>
      </c>
    </row>
    <row r="34" spans="1:10" ht="14.25">
      <c r="A34" s="36">
        <v>43432</v>
      </c>
      <c r="B34" s="24">
        <v>31</v>
      </c>
      <c r="C34" s="24">
        <v>0</v>
      </c>
      <c r="D34" s="24">
        <v>0</v>
      </c>
      <c r="E34" s="24"/>
      <c r="F34" s="25"/>
      <c r="G34" s="26" t="s">
        <v>4</v>
      </c>
      <c r="H34" s="24" t="s">
        <v>86</v>
      </c>
      <c r="J34" s="15">
        <f t="shared" si="1"/>
        <v>0</v>
      </c>
    </row>
    <row r="35" spans="1:10" ht="14.25">
      <c r="A35" s="36">
        <v>43433</v>
      </c>
      <c r="B35" s="24">
        <v>32</v>
      </c>
      <c r="C35" s="24">
        <v>29</v>
      </c>
      <c r="D35" s="24">
        <v>8</v>
      </c>
      <c r="E35" s="24">
        <v>15</v>
      </c>
      <c r="F35" s="25">
        <f aca="true" t="shared" si="4" ref="F35:F42">C35/((E35/60)+D35)</f>
        <v>3.515151515151515</v>
      </c>
      <c r="G35" s="24" t="s">
        <v>2</v>
      </c>
      <c r="H35" s="24" t="s">
        <v>85</v>
      </c>
      <c r="J35" s="15">
        <f t="shared" si="1"/>
        <v>8.25</v>
      </c>
    </row>
    <row r="36" spans="1:10" ht="14.25">
      <c r="A36" s="36">
        <v>43434</v>
      </c>
      <c r="B36" s="24">
        <v>33</v>
      </c>
      <c r="C36" s="24">
        <v>26</v>
      </c>
      <c r="D36" s="24">
        <v>11</v>
      </c>
      <c r="E36" s="24"/>
      <c r="F36" s="25">
        <f t="shared" si="4"/>
        <v>2.3636363636363638</v>
      </c>
      <c r="G36" s="24" t="s">
        <v>2</v>
      </c>
      <c r="H36" s="24" t="s">
        <v>84</v>
      </c>
      <c r="J36" s="15">
        <f t="shared" si="1"/>
        <v>11</v>
      </c>
    </row>
    <row r="37" spans="1:10" ht="14.25">
      <c r="A37" s="36">
        <v>43435</v>
      </c>
      <c r="B37" s="24">
        <v>34</v>
      </c>
      <c r="C37" s="24">
        <v>40</v>
      </c>
      <c r="D37" s="24">
        <v>12</v>
      </c>
      <c r="E37" s="24">
        <v>40</v>
      </c>
      <c r="F37" s="25">
        <f t="shared" si="4"/>
        <v>3.1578947368421053</v>
      </c>
      <c r="G37" s="24" t="s">
        <v>3</v>
      </c>
      <c r="H37" s="24" t="s">
        <v>83</v>
      </c>
      <c r="J37" s="15">
        <f t="shared" si="1"/>
        <v>12.666666666666666</v>
      </c>
    </row>
    <row r="38" spans="1:10" ht="14.25">
      <c r="A38" s="36">
        <v>43436</v>
      </c>
      <c r="B38" s="24">
        <v>35</v>
      </c>
      <c r="C38" s="24">
        <v>14</v>
      </c>
      <c r="D38" s="24">
        <v>4</v>
      </c>
      <c r="E38" s="24">
        <v>45</v>
      </c>
      <c r="F38" s="25">
        <f t="shared" si="4"/>
        <v>2.9473684210526314</v>
      </c>
      <c r="G38" s="24" t="s">
        <v>112</v>
      </c>
      <c r="H38" s="24" t="s">
        <v>82</v>
      </c>
      <c r="J38" s="15">
        <f t="shared" si="1"/>
        <v>4.75</v>
      </c>
    </row>
    <row r="39" spans="1:10" ht="14.25">
      <c r="A39" s="36">
        <v>43437</v>
      </c>
      <c r="B39" s="24">
        <v>36</v>
      </c>
      <c r="C39" s="24">
        <v>42</v>
      </c>
      <c r="D39" s="24">
        <v>12</v>
      </c>
      <c r="E39" s="24">
        <v>15</v>
      </c>
      <c r="F39" s="25">
        <f t="shared" si="4"/>
        <v>3.4285714285714284</v>
      </c>
      <c r="G39" s="24" t="s">
        <v>2</v>
      </c>
      <c r="H39" s="24" t="s">
        <v>81</v>
      </c>
      <c r="J39" s="15">
        <f t="shared" si="1"/>
        <v>12.25</v>
      </c>
    </row>
    <row r="40" spans="1:10" ht="14.25">
      <c r="A40" s="36">
        <v>43438</v>
      </c>
      <c r="B40" s="24">
        <v>37</v>
      </c>
      <c r="C40" s="24">
        <v>32</v>
      </c>
      <c r="D40" s="24">
        <v>9</v>
      </c>
      <c r="E40" s="24"/>
      <c r="F40" s="25">
        <f t="shared" si="4"/>
        <v>3.5555555555555554</v>
      </c>
      <c r="G40" s="24" t="s">
        <v>5</v>
      </c>
      <c r="H40" s="24" t="s">
        <v>80</v>
      </c>
      <c r="J40" s="15">
        <f t="shared" si="1"/>
        <v>9</v>
      </c>
    </row>
    <row r="41" spans="1:10" ht="14.25">
      <c r="A41" s="36">
        <v>43439</v>
      </c>
      <c r="B41" s="24">
        <v>38</v>
      </c>
      <c r="C41" s="24">
        <v>28.5</v>
      </c>
      <c r="D41" s="24">
        <v>12</v>
      </c>
      <c r="E41" s="24"/>
      <c r="F41" s="25">
        <f t="shared" si="4"/>
        <v>2.375</v>
      </c>
      <c r="G41" s="24" t="s">
        <v>5</v>
      </c>
      <c r="H41" s="24" t="s">
        <v>79</v>
      </c>
      <c r="J41" s="15">
        <f t="shared" si="1"/>
        <v>12</v>
      </c>
    </row>
    <row r="42" spans="1:10" ht="14.25">
      <c r="A42" s="36">
        <v>43440</v>
      </c>
      <c r="B42" s="24">
        <v>39</v>
      </c>
      <c r="C42" s="24">
        <v>38</v>
      </c>
      <c r="D42" s="24">
        <v>9</v>
      </c>
      <c r="E42" s="24">
        <v>35</v>
      </c>
      <c r="F42" s="25">
        <f t="shared" si="4"/>
        <v>3.9652173913043476</v>
      </c>
      <c r="G42" s="24" t="s">
        <v>6</v>
      </c>
      <c r="H42" s="24" t="s">
        <v>78</v>
      </c>
      <c r="J42" s="15">
        <f t="shared" si="1"/>
        <v>9.583333333333334</v>
      </c>
    </row>
    <row r="43" spans="1:10" ht="14.25">
      <c r="A43" s="36">
        <v>43441</v>
      </c>
      <c r="B43" s="24">
        <v>40</v>
      </c>
      <c r="C43" s="24">
        <v>0</v>
      </c>
      <c r="D43" s="24">
        <v>0</v>
      </c>
      <c r="E43" s="24"/>
      <c r="F43" s="25"/>
      <c r="G43" s="24" t="s">
        <v>6</v>
      </c>
      <c r="H43" s="24" t="s">
        <v>78</v>
      </c>
      <c r="J43" s="15">
        <f t="shared" si="1"/>
        <v>0</v>
      </c>
    </row>
    <row r="44" spans="1:10" ht="14.25">
      <c r="A44" s="36">
        <v>43442</v>
      </c>
      <c r="B44" s="24">
        <v>41</v>
      </c>
      <c r="C44" s="24">
        <v>33.5</v>
      </c>
      <c r="D44" s="24">
        <v>8</v>
      </c>
      <c r="E44" s="24">
        <v>45</v>
      </c>
      <c r="F44" s="25">
        <f aca="true" t="shared" si="5" ref="F44:F57">C44/((E44/60)+D44)</f>
        <v>3.8285714285714287</v>
      </c>
      <c r="G44" s="24" t="s">
        <v>2</v>
      </c>
      <c r="H44" s="24" t="s">
        <v>77</v>
      </c>
      <c r="J44" s="15">
        <f t="shared" si="1"/>
        <v>8.75</v>
      </c>
    </row>
    <row r="45" spans="1:10" ht="14.25">
      <c r="A45" s="36">
        <v>43443</v>
      </c>
      <c r="B45" s="24">
        <v>42</v>
      </c>
      <c r="C45" s="24">
        <v>34</v>
      </c>
      <c r="D45" s="24">
        <v>10</v>
      </c>
      <c r="E45" s="24"/>
      <c r="F45" s="25">
        <f t="shared" si="5"/>
        <v>3.4</v>
      </c>
      <c r="G45" s="24" t="s">
        <v>2</v>
      </c>
      <c r="H45" s="24" t="s">
        <v>76</v>
      </c>
      <c r="J45" s="15">
        <f t="shared" si="1"/>
        <v>10</v>
      </c>
    </row>
    <row r="46" spans="1:10" ht="14.25">
      <c r="A46" s="36">
        <v>43444</v>
      </c>
      <c r="B46" s="24">
        <v>43</v>
      </c>
      <c r="C46" s="24">
        <v>26.5</v>
      </c>
      <c r="D46" s="24">
        <v>8</v>
      </c>
      <c r="E46" s="24"/>
      <c r="F46" s="25">
        <f t="shared" si="5"/>
        <v>3.3125</v>
      </c>
      <c r="G46" s="24" t="s">
        <v>3</v>
      </c>
      <c r="H46" s="24" t="s">
        <v>74</v>
      </c>
      <c r="J46" s="15">
        <f t="shared" si="1"/>
        <v>8</v>
      </c>
    </row>
    <row r="47" spans="1:10" ht="14.25">
      <c r="A47" s="36">
        <v>43445</v>
      </c>
      <c r="B47" s="24">
        <v>44</v>
      </c>
      <c r="C47" s="24">
        <v>20</v>
      </c>
      <c r="D47" s="24">
        <v>5</v>
      </c>
      <c r="E47" s="24">
        <v>30</v>
      </c>
      <c r="F47" s="25">
        <f t="shared" si="5"/>
        <v>3.6363636363636362</v>
      </c>
      <c r="G47" s="24" t="s">
        <v>3</v>
      </c>
      <c r="H47" s="24" t="s">
        <v>75</v>
      </c>
      <c r="J47" s="15">
        <f t="shared" si="1"/>
        <v>5.5</v>
      </c>
    </row>
    <row r="48" spans="1:10" ht="14.25">
      <c r="A48" s="36">
        <v>43446</v>
      </c>
      <c r="B48" s="24">
        <v>45</v>
      </c>
      <c r="C48" s="24">
        <v>50</v>
      </c>
      <c r="D48" s="24">
        <v>11</v>
      </c>
      <c r="E48" s="24">
        <v>45</v>
      </c>
      <c r="F48" s="25">
        <f t="shared" si="5"/>
        <v>4.25531914893617</v>
      </c>
      <c r="G48" s="24" t="s">
        <v>2</v>
      </c>
      <c r="H48" s="24" t="s">
        <v>73</v>
      </c>
      <c r="J48" s="15">
        <f t="shared" si="1"/>
        <v>11.75</v>
      </c>
    </row>
    <row r="49" spans="1:10" ht="14.25">
      <c r="A49" s="36">
        <v>43447</v>
      </c>
      <c r="B49" s="24">
        <v>46</v>
      </c>
      <c r="C49" s="24">
        <v>3.5</v>
      </c>
      <c r="D49" s="24"/>
      <c r="E49" s="24">
        <v>40</v>
      </c>
      <c r="F49" s="25">
        <f t="shared" si="5"/>
        <v>5.25</v>
      </c>
      <c r="G49" s="24" t="s">
        <v>3</v>
      </c>
      <c r="H49" s="24" t="s">
        <v>72</v>
      </c>
      <c r="J49" s="15">
        <f t="shared" si="1"/>
        <v>0.6666666666666666</v>
      </c>
    </row>
    <row r="50" spans="1:10" ht="14.25">
      <c r="A50" s="36">
        <v>43448</v>
      </c>
      <c r="B50" s="24">
        <v>47</v>
      </c>
      <c r="C50" s="24">
        <v>38</v>
      </c>
      <c r="D50" s="24">
        <v>5</v>
      </c>
      <c r="E50" s="24">
        <v>15</v>
      </c>
      <c r="F50" s="25">
        <f t="shared" si="5"/>
        <v>7.238095238095238</v>
      </c>
      <c r="G50" s="24" t="s">
        <v>113</v>
      </c>
      <c r="H50" s="24" t="s">
        <v>70</v>
      </c>
      <c r="I50" s="6" t="s">
        <v>7</v>
      </c>
      <c r="J50" s="15">
        <f t="shared" si="1"/>
        <v>5.25</v>
      </c>
    </row>
    <row r="51" spans="1:10" ht="14.25">
      <c r="A51" s="36">
        <v>43449</v>
      </c>
      <c r="B51" s="24">
        <v>48</v>
      </c>
      <c r="C51" s="24">
        <v>47</v>
      </c>
      <c r="D51" s="24">
        <v>7</v>
      </c>
      <c r="E51" s="24">
        <v>30</v>
      </c>
      <c r="F51" s="25">
        <f t="shared" si="5"/>
        <v>6.266666666666667</v>
      </c>
      <c r="G51" s="24" t="s">
        <v>113</v>
      </c>
      <c r="H51" s="24" t="s">
        <v>70</v>
      </c>
      <c r="I51" s="7" t="s">
        <v>8</v>
      </c>
      <c r="J51" s="15">
        <f t="shared" si="1"/>
        <v>7.5</v>
      </c>
    </row>
    <row r="52" spans="1:10" ht="14.25">
      <c r="A52" s="36">
        <v>43450</v>
      </c>
      <c r="B52" s="24">
        <v>49</v>
      </c>
      <c r="C52" s="24">
        <v>39</v>
      </c>
      <c r="D52" s="24">
        <v>8</v>
      </c>
      <c r="E52" s="24"/>
      <c r="F52" s="25">
        <f t="shared" si="5"/>
        <v>4.875</v>
      </c>
      <c r="G52" s="24" t="s">
        <v>2</v>
      </c>
      <c r="H52" s="24" t="s">
        <v>71</v>
      </c>
      <c r="I52" s="8" t="s">
        <v>7</v>
      </c>
      <c r="J52" s="15">
        <f t="shared" si="1"/>
        <v>8</v>
      </c>
    </row>
    <row r="53" spans="1:10" ht="14.25">
      <c r="A53" s="36">
        <v>43451</v>
      </c>
      <c r="B53" s="24">
        <v>50</v>
      </c>
      <c r="C53" s="24">
        <v>36</v>
      </c>
      <c r="D53" s="24">
        <v>7</v>
      </c>
      <c r="E53" s="24"/>
      <c r="F53" s="25">
        <f t="shared" si="5"/>
        <v>5.142857142857143</v>
      </c>
      <c r="G53" s="24" t="s">
        <v>2</v>
      </c>
      <c r="H53" s="24" t="s">
        <v>71</v>
      </c>
      <c r="I53" s="9" t="s">
        <v>8</v>
      </c>
      <c r="J53" s="15">
        <f t="shared" si="1"/>
        <v>7</v>
      </c>
    </row>
    <row r="54" spans="1:10" ht="14.25">
      <c r="A54" s="36">
        <v>43452</v>
      </c>
      <c r="B54" s="24">
        <v>51</v>
      </c>
      <c r="C54" s="24">
        <v>23</v>
      </c>
      <c r="D54" s="24">
        <v>3</v>
      </c>
      <c r="E54" s="24">
        <v>30</v>
      </c>
      <c r="F54" s="25">
        <f t="shared" si="5"/>
        <v>6.571428571428571</v>
      </c>
      <c r="G54" s="24" t="s">
        <v>3</v>
      </c>
      <c r="H54" s="24" t="s">
        <v>69</v>
      </c>
      <c r="J54" s="15">
        <f t="shared" si="1"/>
        <v>3.5</v>
      </c>
    </row>
    <row r="55" spans="1:10" ht="14.25">
      <c r="A55" s="36">
        <v>43453</v>
      </c>
      <c r="B55" s="24">
        <v>52</v>
      </c>
      <c r="C55" s="24">
        <v>39</v>
      </c>
      <c r="D55" s="24">
        <v>10</v>
      </c>
      <c r="E55" s="24">
        <v>40</v>
      </c>
      <c r="F55" s="25">
        <f t="shared" si="5"/>
        <v>3.65625</v>
      </c>
      <c r="G55" s="24" t="s">
        <v>2</v>
      </c>
      <c r="H55" s="24" t="s">
        <v>68</v>
      </c>
      <c r="J55" s="15">
        <f t="shared" si="1"/>
        <v>10.666666666666666</v>
      </c>
    </row>
    <row r="56" spans="1:10" ht="14.25">
      <c r="A56" s="36">
        <v>43454</v>
      </c>
      <c r="B56" s="24">
        <v>53</v>
      </c>
      <c r="C56" s="24">
        <v>39</v>
      </c>
      <c r="D56" s="24">
        <v>11</v>
      </c>
      <c r="E56" s="24"/>
      <c r="F56" s="25">
        <f t="shared" si="5"/>
        <v>3.5454545454545454</v>
      </c>
      <c r="G56" s="24" t="s">
        <v>2</v>
      </c>
      <c r="H56" s="24" t="s">
        <v>67</v>
      </c>
      <c r="J56" s="15">
        <f t="shared" si="1"/>
        <v>11</v>
      </c>
    </row>
    <row r="57" spans="1:10" ht="14.25">
      <c r="A57" s="36">
        <v>43455</v>
      </c>
      <c r="B57" s="24">
        <v>54</v>
      </c>
      <c r="C57" s="24">
        <v>25</v>
      </c>
      <c r="D57" s="24">
        <v>6</v>
      </c>
      <c r="E57" s="24"/>
      <c r="F57" s="25">
        <f t="shared" si="5"/>
        <v>4.166666666666667</v>
      </c>
      <c r="G57" s="24" t="s">
        <v>3</v>
      </c>
      <c r="H57" s="24" t="s">
        <v>66</v>
      </c>
      <c r="J57" s="15">
        <f t="shared" si="1"/>
        <v>6</v>
      </c>
    </row>
    <row r="58" spans="1:10" ht="14.25">
      <c r="A58" s="36">
        <v>43456</v>
      </c>
      <c r="B58" s="24">
        <v>55</v>
      </c>
      <c r="C58" s="24">
        <v>0</v>
      </c>
      <c r="D58" s="24"/>
      <c r="E58" s="24"/>
      <c r="F58" s="25"/>
      <c r="G58" s="24" t="s">
        <v>3</v>
      </c>
      <c r="H58" s="24" t="s">
        <v>66</v>
      </c>
      <c r="J58" s="15">
        <f t="shared" si="1"/>
        <v>0</v>
      </c>
    </row>
    <row r="59" spans="1:10" ht="14.25">
      <c r="A59" s="36">
        <v>43457</v>
      </c>
      <c r="B59" s="24">
        <v>56</v>
      </c>
      <c r="C59" s="24">
        <v>31</v>
      </c>
      <c r="D59" s="24">
        <v>7</v>
      </c>
      <c r="E59" s="24">
        <v>30</v>
      </c>
      <c r="F59" s="25">
        <f>C59/((E59/60)+D59)</f>
        <v>4.133333333333334</v>
      </c>
      <c r="G59" s="24" t="s">
        <v>2</v>
      </c>
      <c r="H59" s="24" t="s">
        <v>65</v>
      </c>
      <c r="J59" s="15">
        <f t="shared" si="1"/>
        <v>7.5</v>
      </c>
    </row>
    <row r="60" spans="1:10" ht="14.25">
      <c r="A60" s="36">
        <v>43458</v>
      </c>
      <c r="B60" s="24">
        <v>57</v>
      </c>
      <c r="C60" s="24">
        <v>29.4</v>
      </c>
      <c r="D60" s="24">
        <v>10</v>
      </c>
      <c r="E60" s="24"/>
      <c r="F60" s="25">
        <f>C60/((E60/60)+D60)</f>
        <v>2.94</v>
      </c>
      <c r="G60" s="24" t="s">
        <v>4</v>
      </c>
      <c r="H60" s="24" t="s">
        <v>64</v>
      </c>
      <c r="J60" s="15">
        <f t="shared" si="1"/>
        <v>10</v>
      </c>
    </row>
    <row r="61" spans="1:10" ht="14.25">
      <c r="A61" s="36">
        <v>43459</v>
      </c>
      <c r="B61" s="27">
        <v>58</v>
      </c>
      <c r="C61" s="24">
        <v>0</v>
      </c>
      <c r="D61" s="24"/>
      <c r="E61" s="24"/>
      <c r="F61" s="25"/>
      <c r="G61" s="24" t="s">
        <v>4</v>
      </c>
      <c r="H61" s="24" t="s">
        <v>64</v>
      </c>
      <c r="J61" s="15">
        <f t="shared" si="1"/>
        <v>0</v>
      </c>
    </row>
    <row r="62" spans="1:10" ht="14.25">
      <c r="A62" s="36">
        <v>43460</v>
      </c>
      <c r="B62" s="24">
        <v>59</v>
      </c>
      <c r="C62" s="24">
        <v>30</v>
      </c>
      <c r="D62" s="24">
        <v>13</v>
      </c>
      <c r="E62" s="24">
        <v>15</v>
      </c>
      <c r="F62" s="25">
        <f>C62/((E62/60)+D62)</f>
        <v>2.2641509433962264</v>
      </c>
      <c r="G62" s="24" t="s">
        <v>5</v>
      </c>
      <c r="H62" s="24" t="s">
        <v>63</v>
      </c>
      <c r="J62" s="15">
        <f t="shared" si="1"/>
        <v>13.25</v>
      </c>
    </row>
    <row r="63" spans="1:10" s="5" customFormat="1" ht="14.25">
      <c r="A63" s="36">
        <v>43461</v>
      </c>
      <c r="B63" s="24">
        <v>60</v>
      </c>
      <c r="C63" s="24">
        <v>18</v>
      </c>
      <c r="D63" s="24">
        <v>9</v>
      </c>
      <c r="E63" s="24">
        <v>40</v>
      </c>
      <c r="F63" s="25">
        <f aca="true" t="shared" si="6" ref="F63:F117">C63/((E63/60)+D63)</f>
        <v>1.8620689655172415</v>
      </c>
      <c r="G63" s="24" t="s">
        <v>5</v>
      </c>
      <c r="H63" s="24" t="s">
        <v>62</v>
      </c>
      <c r="J63" s="15">
        <f t="shared" si="1"/>
        <v>9.666666666666666</v>
      </c>
    </row>
    <row r="64" spans="1:10" s="5" customFormat="1" ht="14.25">
      <c r="A64" s="36">
        <v>43462</v>
      </c>
      <c r="B64" s="27">
        <v>61</v>
      </c>
      <c r="C64" s="24">
        <v>30</v>
      </c>
      <c r="D64" s="24">
        <v>9</v>
      </c>
      <c r="E64" s="24">
        <v>10</v>
      </c>
      <c r="F64" s="25">
        <f t="shared" si="6"/>
        <v>3.272727272727273</v>
      </c>
      <c r="G64" s="24" t="s">
        <v>4</v>
      </c>
      <c r="H64" s="24" t="s">
        <v>59</v>
      </c>
      <c r="J64" s="15">
        <f t="shared" si="1"/>
        <v>9.166666666666666</v>
      </c>
    </row>
    <row r="65" spans="1:10" s="5" customFormat="1" ht="14.25">
      <c r="A65" s="36">
        <v>43463</v>
      </c>
      <c r="B65" s="24">
        <v>62</v>
      </c>
      <c r="C65" s="24">
        <v>37</v>
      </c>
      <c r="D65" s="24">
        <v>9</v>
      </c>
      <c r="E65" s="24">
        <v>30</v>
      </c>
      <c r="F65" s="25">
        <f t="shared" si="6"/>
        <v>3.8947368421052633</v>
      </c>
      <c r="G65" s="24" t="s">
        <v>2</v>
      </c>
      <c r="H65" s="24" t="s">
        <v>50</v>
      </c>
      <c r="J65" s="15">
        <f t="shared" si="1"/>
        <v>9.5</v>
      </c>
    </row>
    <row r="66" spans="1:10" s="5" customFormat="1" ht="14.25">
      <c r="A66" s="36">
        <v>43464</v>
      </c>
      <c r="B66" s="24">
        <v>63</v>
      </c>
      <c r="C66" s="24">
        <v>31.5</v>
      </c>
      <c r="D66" s="24">
        <v>7</v>
      </c>
      <c r="E66" s="24">
        <v>40</v>
      </c>
      <c r="F66" s="25">
        <f t="shared" si="6"/>
        <v>4.108695652173913</v>
      </c>
      <c r="G66" s="24" t="s">
        <v>4</v>
      </c>
      <c r="H66" s="24" t="s">
        <v>60</v>
      </c>
      <c r="J66" s="15">
        <f t="shared" si="1"/>
        <v>7.666666666666667</v>
      </c>
    </row>
    <row r="67" spans="1:10" s="5" customFormat="1" ht="14.25">
      <c r="A67" s="36">
        <v>43465</v>
      </c>
      <c r="B67" s="27">
        <v>64</v>
      </c>
      <c r="C67" s="24">
        <v>11.6</v>
      </c>
      <c r="D67" s="24">
        <v>4</v>
      </c>
      <c r="E67" s="24"/>
      <c r="F67" s="25">
        <f t="shared" si="6"/>
        <v>2.9</v>
      </c>
      <c r="G67" s="24" t="s">
        <v>4</v>
      </c>
      <c r="H67" s="24" t="s">
        <v>61</v>
      </c>
      <c r="J67" s="15">
        <f t="shared" si="1"/>
        <v>4</v>
      </c>
    </row>
    <row r="68" spans="1:10" s="5" customFormat="1" ht="14.25">
      <c r="A68" s="36">
        <v>43466</v>
      </c>
      <c r="B68" s="24">
        <v>65</v>
      </c>
      <c r="C68" s="24">
        <v>0</v>
      </c>
      <c r="D68" s="24">
        <v>0</v>
      </c>
      <c r="E68" s="24"/>
      <c r="F68" s="25"/>
      <c r="G68" s="24" t="s">
        <v>4</v>
      </c>
      <c r="H68" s="24" t="s">
        <v>61</v>
      </c>
      <c r="J68" s="15">
        <f aca="true" t="shared" si="7" ref="J68:J116">((E68/60)+D68)</f>
        <v>0</v>
      </c>
    </row>
    <row r="69" spans="1:10" s="5" customFormat="1" ht="14.25">
      <c r="A69" s="36">
        <v>43467</v>
      </c>
      <c r="B69" s="24">
        <v>66</v>
      </c>
      <c r="C69" s="24">
        <v>0</v>
      </c>
      <c r="D69" s="24">
        <v>0</v>
      </c>
      <c r="E69" s="24"/>
      <c r="F69" s="25"/>
      <c r="G69" s="24" t="s">
        <v>3</v>
      </c>
      <c r="H69" s="24" t="s">
        <v>51</v>
      </c>
      <c r="J69" s="15">
        <f t="shared" si="7"/>
        <v>0</v>
      </c>
    </row>
    <row r="70" spans="1:10" s="5" customFormat="1" ht="14.25">
      <c r="A70" s="36">
        <v>43468</v>
      </c>
      <c r="B70" s="27">
        <v>67</v>
      </c>
      <c r="C70" s="24">
        <v>24</v>
      </c>
      <c r="D70" s="24">
        <v>6</v>
      </c>
      <c r="E70" s="24">
        <v>10</v>
      </c>
      <c r="F70" s="25">
        <f t="shared" si="6"/>
        <v>3.8918918918918917</v>
      </c>
      <c r="G70" s="24" t="s">
        <v>113</v>
      </c>
      <c r="H70" s="24" t="s">
        <v>48</v>
      </c>
      <c r="J70" s="15">
        <f t="shared" si="7"/>
        <v>6.166666666666667</v>
      </c>
    </row>
    <row r="71" spans="1:10" s="5" customFormat="1" ht="14.25">
      <c r="A71" s="36">
        <v>43469</v>
      </c>
      <c r="B71" s="24">
        <v>68</v>
      </c>
      <c r="C71" s="24">
        <v>30</v>
      </c>
      <c r="D71" s="24">
        <v>8</v>
      </c>
      <c r="E71" s="24">
        <v>20</v>
      </c>
      <c r="F71" s="25">
        <f t="shared" si="6"/>
        <v>3.5999999999999996</v>
      </c>
      <c r="G71" s="24" t="s">
        <v>113</v>
      </c>
      <c r="H71" s="24" t="s">
        <v>49</v>
      </c>
      <c r="J71" s="15">
        <f t="shared" si="7"/>
        <v>8.333333333333334</v>
      </c>
    </row>
    <row r="72" spans="1:10" s="5" customFormat="1" ht="14.25">
      <c r="A72" s="36">
        <v>43470</v>
      </c>
      <c r="B72" s="24">
        <v>69</v>
      </c>
      <c r="C72" s="24">
        <v>28.5</v>
      </c>
      <c r="D72" s="24">
        <v>7</v>
      </c>
      <c r="E72" s="24">
        <v>20</v>
      </c>
      <c r="F72" s="25">
        <f t="shared" si="6"/>
        <v>3.8863636363636367</v>
      </c>
      <c r="G72" s="24" t="s">
        <v>3</v>
      </c>
      <c r="H72" s="24" t="s">
        <v>47</v>
      </c>
      <c r="J72" s="15">
        <f t="shared" si="7"/>
        <v>7.333333333333333</v>
      </c>
    </row>
    <row r="73" spans="1:10" s="5" customFormat="1" ht="14.25">
      <c r="A73" s="36">
        <v>43471</v>
      </c>
      <c r="B73" s="27">
        <v>70</v>
      </c>
      <c r="C73" s="24">
        <v>20</v>
      </c>
      <c r="D73" s="24">
        <v>4</v>
      </c>
      <c r="E73" s="24">
        <v>45</v>
      </c>
      <c r="F73" s="25">
        <f t="shared" si="6"/>
        <v>4.2105263157894735</v>
      </c>
      <c r="G73" s="24" t="s">
        <v>113</v>
      </c>
      <c r="H73" s="24" t="s">
        <v>46</v>
      </c>
      <c r="J73" s="15">
        <f t="shared" si="7"/>
        <v>4.75</v>
      </c>
    </row>
    <row r="74" spans="1:10" s="5" customFormat="1" ht="14.25">
      <c r="A74" s="36">
        <v>43472</v>
      </c>
      <c r="B74" s="24">
        <v>71</v>
      </c>
      <c r="C74" s="24">
        <v>31.5</v>
      </c>
      <c r="D74" s="24">
        <v>9</v>
      </c>
      <c r="E74" s="24">
        <v>25</v>
      </c>
      <c r="F74" s="25">
        <f t="shared" si="6"/>
        <v>3.345132743362832</v>
      </c>
      <c r="G74" s="24" t="s">
        <v>5</v>
      </c>
      <c r="H74" s="24" t="s">
        <v>45</v>
      </c>
      <c r="J74" s="15">
        <f t="shared" si="7"/>
        <v>9.416666666666666</v>
      </c>
    </row>
    <row r="75" spans="1:10" s="5" customFormat="1" ht="14.25">
      <c r="A75" s="36">
        <v>43473</v>
      </c>
      <c r="B75" s="24">
        <v>72</v>
      </c>
      <c r="C75" s="24">
        <v>32</v>
      </c>
      <c r="D75" s="24">
        <v>10</v>
      </c>
      <c r="E75" s="24">
        <v>55</v>
      </c>
      <c r="F75" s="25">
        <f t="shared" si="6"/>
        <v>2.931297709923664</v>
      </c>
      <c r="G75" s="24" t="s">
        <v>2</v>
      </c>
      <c r="H75" s="24" t="s">
        <v>44</v>
      </c>
      <c r="J75" s="15">
        <f t="shared" si="7"/>
        <v>10.916666666666666</v>
      </c>
    </row>
    <row r="76" spans="1:10" s="5" customFormat="1" ht="14.25">
      <c r="A76" s="36">
        <v>43474</v>
      </c>
      <c r="B76" s="27">
        <v>73</v>
      </c>
      <c r="C76" s="24">
        <v>20</v>
      </c>
      <c r="D76" s="24">
        <v>9</v>
      </c>
      <c r="E76" s="24">
        <v>15</v>
      </c>
      <c r="F76" s="25">
        <f t="shared" si="6"/>
        <v>2.1621621621621623</v>
      </c>
      <c r="G76" s="24" t="s">
        <v>5</v>
      </c>
      <c r="H76" s="24" t="s">
        <v>43</v>
      </c>
      <c r="J76" s="15">
        <f t="shared" si="7"/>
        <v>9.25</v>
      </c>
    </row>
    <row r="77" spans="1:10" s="5" customFormat="1" ht="14.25">
      <c r="A77" s="36">
        <v>43475</v>
      </c>
      <c r="B77" s="24">
        <v>74</v>
      </c>
      <c r="C77" s="24">
        <v>23.5</v>
      </c>
      <c r="D77" s="24">
        <v>11</v>
      </c>
      <c r="E77" s="24">
        <v>20</v>
      </c>
      <c r="F77" s="25">
        <f t="shared" si="6"/>
        <v>2.0735294117647056</v>
      </c>
      <c r="G77" s="24" t="s">
        <v>5</v>
      </c>
      <c r="H77" s="24" t="s">
        <v>42</v>
      </c>
      <c r="J77" s="15">
        <f t="shared" si="7"/>
        <v>11.333333333333334</v>
      </c>
    </row>
    <row r="78" spans="1:10" s="5" customFormat="1" ht="14.25">
      <c r="A78" s="36">
        <v>43476</v>
      </c>
      <c r="B78" s="24">
        <v>75</v>
      </c>
      <c r="C78" s="24">
        <v>28.5</v>
      </c>
      <c r="D78" s="24">
        <v>7</v>
      </c>
      <c r="E78" s="24">
        <v>20</v>
      </c>
      <c r="F78" s="25">
        <f t="shared" si="6"/>
        <v>3.8863636363636367</v>
      </c>
      <c r="G78" s="24" t="s">
        <v>6</v>
      </c>
      <c r="H78" s="24" t="s">
        <v>41</v>
      </c>
      <c r="J78" s="15">
        <f t="shared" si="7"/>
        <v>7.333333333333333</v>
      </c>
    </row>
    <row r="79" spans="1:10" s="5" customFormat="1" ht="14.25">
      <c r="A79" s="36">
        <v>43477</v>
      </c>
      <c r="B79" s="27">
        <v>76</v>
      </c>
      <c r="C79" s="24">
        <v>0</v>
      </c>
      <c r="D79" s="24"/>
      <c r="E79" s="24"/>
      <c r="F79" s="25"/>
      <c r="G79" s="24" t="s">
        <v>6</v>
      </c>
      <c r="H79" s="24" t="s">
        <v>41</v>
      </c>
      <c r="J79" s="15">
        <f t="shared" si="7"/>
        <v>0</v>
      </c>
    </row>
    <row r="80" spans="1:10" s="5" customFormat="1" ht="14.25">
      <c r="A80" s="36">
        <v>43478</v>
      </c>
      <c r="B80" s="24">
        <v>77</v>
      </c>
      <c r="C80" s="24">
        <v>23.5</v>
      </c>
      <c r="D80" s="24">
        <v>6</v>
      </c>
      <c r="E80" s="24">
        <v>25</v>
      </c>
      <c r="F80" s="25">
        <f t="shared" si="6"/>
        <v>3.662337662337662</v>
      </c>
      <c r="G80" s="24" t="s">
        <v>5</v>
      </c>
      <c r="H80" s="24" t="s">
        <v>40</v>
      </c>
      <c r="J80" s="15">
        <f t="shared" si="7"/>
        <v>6.416666666666667</v>
      </c>
    </row>
    <row r="81" spans="1:10" s="5" customFormat="1" ht="14.25">
      <c r="A81" s="36">
        <v>43479</v>
      </c>
      <c r="B81" s="24">
        <v>78</v>
      </c>
      <c r="C81" s="24">
        <v>22</v>
      </c>
      <c r="D81" s="24">
        <v>8</v>
      </c>
      <c r="E81" s="24">
        <v>45</v>
      </c>
      <c r="F81" s="25">
        <f t="shared" si="6"/>
        <v>2.5142857142857142</v>
      </c>
      <c r="G81" s="24" t="s">
        <v>5</v>
      </c>
      <c r="H81" s="24" t="s">
        <v>39</v>
      </c>
      <c r="J81" s="15">
        <f t="shared" si="7"/>
        <v>8.75</v>
      </c>
    </row>
    <row r="82" spans="1:10" s="5" customFormat="1" ht="14.25">
      <c r="A82" s="36">
        <v>43480</v>
      </c>
      <c r="B82" s="27">
        <v>79</v>
      </c>
      <c r="C82" s="24">
        <v>18</v>
      </c>
      <c r="D82" s="24">
        <v>8</v>
      </c>
      <c r="E82" s="24">
        <v>50</v>
      </c>
      <c r="F82" s="25">
        <f t="shared" si="6"/>
        <v>2.0377358490566038</v>
      </c>
      <c r="G82" s="24" t="s">
        <v>2</v>
      </c>
      <c r="H82" s="24" t="s">
        <v>38</v>
      </c>
      <c r="J82" s="15">
        <f t="shared" si="7"/>
        <v>8.833333333333334</v>
      </c>
    </row>
    <row r="83" spans="1:10" s="5" customFormat="1" ht="14.25">
      <c r="A83" s="36">
        <v>43481</v>
      </c>
      <c r="B83" s="24">
        <v>80</v>
      </c>
      <c r="C83" s="24">
        <v>40</v>
      </c>
      <c r="D83" s="24">
        <v>10</v>
      </c>
      <c r="E83" s="24">
        <v>40</v>
      </c>
      <c r="F83" s="25">
        <f t="shared" si="6"/>
        <v>3.75</v>
      </c>
      <c r="G83" s="24" t="s">
        <v>5</v>
      </c>
      <c r="H83" s="24" t="s">
        <v>37</v>
      </c>
      <c r="J83" s="15">
        <f t="shared" si="7"/>
        <v>10.666666666666666</v>
      </c>
    </row>
    <row r="84" spans="1:10" s="5" customFormat="1" ht="14.25">
      <c r="A84" s="36">
        <v>43482</v>
      </c>
      <c r="B84" s="24">
        <v>81</v>
      </c>
      <c r="C84" s="24">
        <v>38</v>
      </c>
      <c r="D84" s="24">
        <v>11</v>
      </c>
      <c r="E84" s="24"/>
      <c r="F84" s="25">
        <f t="shared" si="6"/>
        <v>3.4545454545454546</v>
      </c>
      <c r="G84" s="24" t="s">
        <v>5</v>
      </c>
      <c r="H84" s="24" t="s">
        <v>36</v>
      </c>
      <c r="J84" s="15">
        <f t="shared" si="7"/>
        <v>11</v>
      </c>
    </row>
    <row r="85" spans="1:10" s="5" customFormat="1" ht="14.25">
      <c r="A85" s="36">
        <v>43483</v>
      </c>
      <c r="B85" s="27">
        <v>82</v>
      </c>
      <c r="C85" s="24">
        <v>27</v>
      </c>
      <c r="D85" s="24">
        <v>7</v>
      </c>
      <c r="E85" s="24">
        <v>50</v>
      </c>
      <c r="F85" s="25">
        <f t="shared" si="6"/>
        <v>3.446808510638298</v>
      </c>
      <c r="G85" s="24" t="s">
        <v>5</v>
      </c>
      <c r="H85" s="24" t="s">
        <v>35</v>
      </c>
      <c r="J85" s="15">
        <f t="shared" si="7"/>
        <v>7.833333333333333</v>
      </c>
    </row>
    <row r="86" spans="1:10" s="5" customFormat="1" ht="14.25">
      <c r="A86" s="36">
        <v>43484</v>
      </c>
      <c r="B86" s="24">
        <v>83</v>
      </c>
      <c r="C86" s="24">
        <v>23</v>
      </c>
      <c r="D86" s="24">
        <v>6</v>
      </c>
      <c r="E86" s="24">
        <v>30</v>
      </c>
      <c r="F86" s="25">
        <f t="shared" si="6"/>
        <v>3.5384615384615383</v>
      </c>
      <c r="G86" s="24" t="s">
        <v>5</v>
      </c>
      <c r="H86" s="24" t="s">
        <v>34</v>
      </c>
      <c r="J86" s="15">
        <f t="shared" si="7"/>
        <v>6.5</v>
      </c>
    </row>
    <row r="87" spans="1:10" s="5" customFormat="1" ht="14.25">
      <c r="A87" s="36">
        <v>43485</v>
      </c>
      <c r="B87" s="24">
        <v>84</v>
      </c>
      <c r="C87" s="24">
        <v>27</v>
      </c>
      <c r="D87" s="24">
        <v>9</v>
      </c>
      <c r="E87" s="24">
        <v>50</v>
      </c>
      <c r="F87" s="25">
        <f t="shared" si="6"/>
        <v>2.7457627118644066</v>
      </c>
      <c r="G87" s="24" t="s">
        <v>5</v>
      </c>
      <c r="H87" s="24" t="s">
        <v>33</v>
      </c>
      <c r="J87" s="15">
        <f t="shared" si="7"/>
        <v>9.833333333333334</v>
      </c>
    </row>
    <row r="88" spans="1:10" s="5" customFormat="1" ht="14.25">
      <c r="A88" s="36">
        <v>43486</v>
      </c>
      <c r="B88" s="24">
        <v>85</v>
      </c>
      <c r="C88" s="24">
        <v>10</v>
      </c>
      <c r="D88" s="24">
        <v>3</v>
      </c>
      <c r="E88" s="24">
        <v>35</v>
      </c>
      <c r="F88" s="25">
        <f t="shared" si="6"/>
        <v>2.7906976744186047</v>
      </c>
      <c r="G88" s="24" t="s">
        <v>3</v>
      </c>
      <c r="H88" s="24" t="s">
        <v>32</v>
      </c>
      <c r="J88" s="15">
        <f t="shared" si="7"/>
        <v>3.5833333333333335</v>
      </c>
    </row>
    <row r="89" spans="1:10" s="5" customFormat="1" ht="14.25">
      <c r="A89" s="36">
        <v>43487</v>
      </c>
      <c r="B89" s="27">
        <v>86</v>
      </c>
      <c r="C89" s="24">
        <v>25</v>
      </c>
      <c r="D89" s="24">
        <v>9</v>
      </c>
      <c r="E89" s="24">
        <v>10</v>
      </c>
      <c r="F89" s="25">
        <f t="shared" si="6"/>
        <v>2.7272727272727275</v>
      </c>
      <c r="G89" s="24" t="s">
        <v>5</v>
      </c>
      <c r="H89" s="24" t="s">
        <v>31</v>
      </c>
      <c r="J89" s="15">
        <f t="shared" si="7"/>
        <v>9.166666666666666</v>
      </c>
    </row>
    <row r="90" spans="1:10" s="5" customFormat="1" ht="14.25">
      <c r="A90" s="36">
        <v>43488</v>
      </c>
      <c r="B90" s="24">
        <v>87</v>
      </c>
      <c r="C90" s="24">
        <v>39</v>
      </c>
      <c r="D90" s="24">
        <v>10</v>
      </c>
      <c r="E90" s="24">
        <v>40</v>
      </c>
      <c r="F90" s="25">
        <f t="shared" si="6"/>
        <v>3.65625</v>
      </c>
      <c r="G90" s="24" t="s">
        <v>2</v>
      </c>
      <c r="H90" s="24" t="s">
        <v>30</v>
      </c>
      <c r="J90" s="15">
        <f t="shared" si="7"/>
        <v>10.666666666666666</v>
      </c>
    </row>
    <row r="91" spans="1:10" s="5" customFormat="1" ht="14.25">
      <c r="A91" s="36">
        <v>43489</v>
      </c>
      <c r="B91" s="24">
        <v>88</v>
      </c>
      <c r="C91" s="24">
        <v>12</v>
      </c>
      <c r="D91" s="24">
        <v>3</v>
      </c>
      <c r="E91" s="24"/>
      <c r="F91" s="25">
        <f t="shared" si="6"/>
        <v>4</v>
      </c>
      <c r="G91" s="24" t="s">
        <v>112</v>
      </c>
      <c r="H91" s="24" t="s">
        <v>29</v>
      </c>
      <c r="J91" s="15">
        <f t="shared" si="7"/>
        <v>3</v>
      </c>
    </row>
    <row r="92" spans="1:10" s="5" customFormat="1" ht="14.25">
      <c r="A92" s="36">
        <v>43490</v>
      </c>
      <c r="B92" s="27">
        <v>89</v>
      </c>
      <c r="C92" s="24">
        <v>16</v>
      </c>
      <c r="D92" s="24">
        <v>4</v>
      </c>
      <c r="E92" s="24">
        <v>20</v>
      </c>
      <c r="F92" s="25">
        <f t="shared" si="6"/>
        <v>3.6923076923076925</v>
      </c>
      <c r="G92" s="24" t="s">
        <v>5</v>
      </c>
      <c r="H92" s="24" t="s">
        <v>28</v>
      </c>
      <c r="J92" s="15">
        <f t="shared" si="7"/>
        <v>4.333333333333333</v>
      </c>
    </row>
    <row r="93" spans="1:10" s="5" customFormat="1" ht="14.25">
      <c r="A93" s="36">
        <v>43491</v>
      </c>
      <c r="B93" s="24">
        <v>90</v>
      </c>
      <c r="C93" s="24">
        <v>37</v>
      </c>
      <c r="D93" s="24">
        <v>11</v>
      </c>
      <c r="E93" s="24">
        <v>30</v>
      </c>
      <c r="F93" s="25">
        <f t="shared" si="6"/>
        <v>3.217391304347826</v>
      </c>
      <c r="G93" s="24" t="s">
        <v>2</v>
      </c>
      <c r="H93" s="24" t="s">
        <v>27</v>
      </c>
      <c r="J93" s="15">
        <f t="shared" si="7"/>
        <v>11.5</v>
      </c>
    </row>
    <row r="94" spans="1:10" s="5" customFormat="1" ht="14.25">
      <c r="A94" s="36">
        <v>43492</v>
      </c>
      <c r="B94" s="24">
        <v>91</v>
      </c>
      <c r="C94" s="24">
        <v>35</v>
      </c>
      <c r="D94" s="24">
        <v>11</v>
      </c>
      <c r="E94" s="24">
        <v>15</v>
      </c>
      <c r="F94" s="25">
        <f t="shared" si="6"/>
        <v>3.111111111111111</v>
      </c>
      <c r="G94" s="24" t="s">
        <v>5</v>
      </c>
      <c r="H94" s="24" t="s">
        <v>26</v>
      </c>
      <c r="J94" s="15">
        <f t="shared" si="7"/>
        <v>11.25</v>
      </c>
    </row>
    <row r="95" spans="1:10" s="5" customFormat="1" ht="14.25">
      <c r="A95" s="36">
        <v>43493</v>
      </c>
      <c r="B95" s="27">
        <v>92</v>
      </c>
      <c r="C95" s="24">
        <v>30</v>
      </c>
      <c r="D95" s="24">
        <v>10</v>
      </c>
      <c r="E95" s="24">
        <v>45</v>
      </c>
      <c r="F95" s="25">
        <f t="shared" si="6"/>
        <v>2.7906976744186047</v>
      </c>
      <c r="G95" s="24" t="s">
        <v>5</v>
      </c>
      <c r="H95" s="24" t="s">
        <v>25</v>
      </c>
      <c r="J95" s="15">
        <f t="shared" si="7"/>
        <v>10.75</v>
      </c>
    </row>
    <row r="96" spans="1:10" s="5" customFormat="1" ht="14.25">
      <c r="A96" s="36">
        <v>43494</v>
      </c>
      <c r="B96" s="24">
        <v>93</v>
      </c>
      <c r="C96" s="24">
        <v>34</v>
      </c>
      <c r="D96" s="24">
        <v>7</v>
      </c>
      <c r="E96" s="24">
        <v>30</v>
      </c>
      <c r="F96" s="25">
        <f t="shared" si="6"/>
        <v>4.533333333333333</v>
      </c>
      <c r="G96" s="24" t="s">
        <v>3</v>
      </c>
      <c r="H96" s="24" t="s">
        <v>52</v>
      </c>
      <c r="J96" s="15">
        <f t="shared" si="7"/>
        <v>7.5</v>
      </c>
    </row>
    <row r="97" spans="1:10" s="5" customFormat="1" ht="14.25">
      <c r="A97" s="36">
        <v>43495</v>
      </c>
      <c r="B97" s="24">
        <v>94</v>
      </c>
      <c r="C97" s="24">
        <v>0</v>
      </c>
      <c r="D97" s="24">
        <v>0</v>
      </c>
      <c r="E97" s="24"/>
      <c r="F97" s="25"/>
      <c r="G97" s="24" t="s">
        <v>3</v>
      </c>
      <c r="H97" s="24" t="s">
        <v>52</v>
      </c>
      <c r="J97" s="15">
        <f t="shared" si="7"/>
        <v>0</v>
      </c>
    </row>
    <row r="98" spans="1:10" s="5" customFormat="1" ht="14.25">
      <c r="A98" s="36">
        <v>43496</v>
      </c>
      <c r="B98" s="27">
        <v>95</v>
      </c>
      <c r="C98" s="24">
        <v>38.5</v>
      </c>
      <c r="D98" s="24">
        <v>8</v>
      </c>
      <c r="E98" s="24">
        <v>40</v>
      </c>
      <c r="F98" s="25">
        <f t="shared" si="6"/>
        <v>4.4423076923076925</v>
      </c>
      <c r="G98" s="24" t="s">
        <v>2</v>
      </c>
      <c r="H98" s="24" t="s">
        <v>24</v>
      </c>
      <c r="J98" s="15">
        <f t="shared" si="7"/>
        <v>8.666666666666666</v>
      </c>
    </row>
    <row r="99" spans="1:10" s="5" customFormat="1" ht="14.25">
      <c r="A99" s="36">
        <v>43497</v>
      </c>
      <c r="B99" s="24">
        <v>96</v>
      </c>
      <c r="C99" s="24">
        <v>41</v>
      </c>
      <c r="D99" s="24">
        <v>9</v>
      </c>
      <c r="E99" s="24">
        <v>10</v>
      </c>
      <c r="F99" s="25">
        <f t="shared" si="6"/>
        <v>4.472727272727273</v>
      </c>
      <c r="G99" s="24" t="s">
        <v>2</v>
      </c>
      <c r="H99" s="24" t="s">
        <v>23</v>
      </c>
      <c r="J99" s="15">
        <f t="shared" si="7"/>
        <v>9.166666666666666</v>
      </c>
    </row>
    <row r="100" spans="1:10" s="5" customFormat="1" ht="14.25">
      <c r="A100" s="36">
        <v>43498</v>
      </c>
      <c r="B100" s="24">
        <v>97</v>
      </c>
      <c r="C100" s="24">
        <v>44</v>
      </c>
      <c r="D100" s="24">
        <v>12</v>
      </c>
      <c r="E100" s="24">
        <v>20</v>
      </c>
      <c r="F100" s="25">
        <f t="shared" si="6"/>
        <v>3.5675675675675675</v>
      </c>
      <c r="G100" s="24" t="s">
        <v>2</v>
      </c>
      <c r="H100" s="24" t="s">
        <v>22</v>
      </c>
      <c r="J100" s="15">
        <f t="shared" si="7"/>
        <v>12.333333333333334</v>
      </c>
    </row>
    <row r="101" spans="1:10" s="5" customFormat="1" ht="14.25">
      <c r="A101" s="36">
        <v>43499</v>
      </c>
      <c r="B101" s="27">
        <v>98</v>
      </c>
      <c r="C101" s="24">
        <v>26</v>
      </c>
      <c r="D101" s="24">
        <v>9</v>
      </c>
      <c r="E101" s="24">
        <v>40</v>
      </c>
      <c r="F101" s="25">
        <f t="shared" si="6"/>
        <v>2.689655172413793</v>
      </c>
      <c r="G101" s="24" t="s">
        <v>5</v>
      </c>
      <c r="H101" s="24" t="s">
        <v>21</v>
      </c>
      <c r="J101" s="15">
        <f t="shared" si="7"/>
        <v>9.666666666666666</v>
      </c>
    </row>
    <row r="102" spans="1:10" s="5" customFormat="1" ht="14.25">
      <c r="A102" s="36">
        <v>43500</v>
      </c>
      <c r="B102" s="24">
        <v>99</v>
      </c>
      <c r="C102" s="24">
        <v>24.5</v>
      </c>
      <c r="D102" s="24">
        <v>9</v>
      </c>
      <c r="E102" s="24"/>
      <c r="F102" s="25">
        <f t="shared" si="6"/>
        <v>2.7222222222222223</v>
      </c>
      <c r="G102" s="24" t="s">
        <v>5</v>
      </c>
      <c r="H102" s="24" t="s">
        <v>20</v>
      </c>
      <c r="J102" s="15">
        <f t="shared" si="7"/>
        <v>9</v>
      </c>
    </row>
    <row r="103" spans="1:10" s="5" customFormat="1" ht="14.25">
      <c r="A103" s="36">
        <v>43501</v>
      </c>
      <c r="B103" s="24">
        <v>100</v>
      </c>
      <c r="C103" s="24">
        <v>36</v>
      </c>
      <c r="D103" s="24">
        <v>9</v>
      </c>
      <c r="E103" s="24"/>
      <c r="F103" s="25">
        <f t="shared" si="6"/>
        <v>4</v>
      </c>
      <c r="G103" s="24" t="s">
        <v>3</v>
      </c>
      <c r="H103" s="24" t="s">
        <v>53</v>
      </c>
      <c r="J103" s="15">
        <f t="shared" si="7"/>
        <v>9</v>
      </c>
    </row>
    <row r="104" spans="1:10" s="5" customFormat="1" ht="14.25">
      <c r="A104" s="36">
        <v>43502</v>
      </c>
      <c r="B104" s="27">
        <v>101</v>
      </c>
      <c r="C104" s="24">
        <v>0</v>
      </c>
      <c r="D104" s="24">
        <v>0</v>
      </c>
      <c r="E104" s="24"/>
      <c r="F104" s="25"/>
      <c r="G104" s="24" t="s">
        <v>3</v>
      </c>
      <c r="H104" s="24" t="s">
        <v>54</v>
      </c>
      <c r="J104" s="15">
        <f t="shared" si="7"/>
        <v>0</v>
      </c>
    </row>
    <row r="105" spans="1:10" s="5" customFormat="1" ht="14.25">
      <c r="A105" s="36">
        <v>43503</v>
      </c>
      <c r="B105" s="24">
        <v>102</v>
      </c>
      <c r="C105" s="24">
        <v>24</v>
      </c>
      <c r="D105" s="24">
        <v>6</v>
      </c>
      <c r="E105" s="24">
        <v>45</v>
      </c>
      <c r="F105" s="25">
        <f t="shared" si="6"/>
        <v>3.5555555555555554</v>
      </c>
      <c r="G105" s="24" t="s">
        <v>5</v>
      </c>
      <c r="H105" s="24" t="s">
        <v>19</v>
      </c>
      <c r="J105" s="15">
        <f t="shared" si="7"/>
        <v>6.75</v>
      </c>
    </row>
    <row r="106" spans="1:10" s="5" customFormat="1" ht="14.25">
      <c r="A106" s="36">
        <v>43504</v>
      </c>
      <c r="B106" s="27">
        <v>103</v>
      </c>
      <c r="C106" s="24">
        <v>30</v>
      </c>
      <c r="D106" s="24">
        <v>11</v>
      </c>
      <c r="E106" s="24">
        <v>35</v>
      </c>
      <c r="F106" s="25">
        <f t="shared" si="6"/>
        <v>2.5899280575539567</v>
      </c>
      <c r="G106" s="24" t="s">
        <v>2</v>
      </c>
      <c r="H106" s="24" t="s">
        <v>18</v>
      </c>
      <c r="J106" s="15">
        <f t="shared" si="7"/>
        <v>11.583333333333334</v>
      </c>
    </row>
    <row r="107" spans="1:10" s="5" customFormat="1" ht="14.25">
      <c r="A107" s="36">
        <v>43505</v>
      </c>
      <c r="B107" s="24">
        <v>104</v>
      </c>
      <c r="C107" s="24">
        <v>37.5</v>
      </c>
      <c r="D107" s="24">
        <v>9</v>
      </c>
      <c r="E107" s="24">
        <v>10</v>
      </c>
      <c r="F107" s="25">
        <f t="shared" si="6"/>
        <v>4.090909090909091</v>
      </c>
      <c r="G107" s="24" t="s">
        <v>3</v>
      </c>
      <c r="H107" s="24" t="s">
        <v>55</v>
      </c>
      <c r="J107" s="15">
        <f t="shared" si="7"/>
        <v>9.166666666666666</v>
      </c>
    </row>
    <row r="108" spans="1:10" s="5" customFormat="1" ht="14.25">
      <c r="A108" s="36">
        <v>43506</v>
      </c>
      <c r="B108" s="24">
        <v>105</v>
      </c>
      <c r="C108" s="24">
        <v>25</v>
      </c>
      <c r="D108" s="24">
        <v>6</v>
      </c>
      <c r="E108" s="24">
        <v>45</v>
      </c>
      <c r="F108" s="25">
        <f t="shared" si="6"/>
        <v>3.7037037037037037</v>
      </c>
      <c r="G108" s="24" t="s">
        <v>5</v>
      </c>
      <c r="H108" s="24" t="s">
        <v>17</v>
      </c>
      <c r="J108" s="15">
        <f t="shared" si="7"/>
        <v>6.75</v>
      </c>
    </row>
    <row r="109" spans="1:10" s="5" customFormat="1" ht="14.25">
      <c r="A109" s="36">
        <v>43507</v>
      </c>
      <c r="B109" s="27">
        <v>106</v>
      </c>
      <c r="C109" s="24">
        <v>38.5</v>
      </c>
      <c r="D109" s="24">
        <v>10</v>
      </c>
      <c r="E109" s="24">
        <v>35</v>
      </c>
      <c r="F109" s="25">
        <f t="shared" si="6"/>
        <v>3.637795275590551</v>
      </c>
      <c r="G109" s="24" t="s">
        <v>2</v>
      </c>
      <c r="H109" s="24" t="s">
        <v>16</v>
      </c>
      <c r="J109" s="15">
        <f t="shared" si="7"/>
        <v>10.583333333333334</v>
      </c>
    </row>
    <row r="110" spans="1:10" s="5" customFormat="1" ht="14.25">
      <c r="A110" s="36">
        <v>43508</v>
      </c>
      <c r="B110" s="24">
        <v>107</v>
      </c>
      <c r="C110" s="24">
        <v>34</v>
      </c>
      <c r="D110" s="24">
        <v>9</v>
      </c>
      <c r="E110" s="24">
        <v>45</v>
      </c>
      <c r="F110" s="25">
        <f t="shared" si="6"/>
        <v>3.4871794871794872</v>
      </c>
      <c r="G110" s="24" t="s">
        <v>3</v>
      </c>
      <c r="H110" s="24" t="s">
        <v>56</v>
      </c>
      <c r="J110" s="15">
        <f t="shared" si="7"/>
        <v>9.75</v>
      </c>
    </row>
    <row r="111" spans="1:10" s="5" customFormat="1" ht="14.25">
      <c r="A111" s="36">
        <v>43509</v>
      </c>
      <c r="B111" s="24">
        <v>108</v>
      </c>
      <c r="C111" s="24">
        <v>23</v>
      </c>
      <c r="D111" s="24">
        <v>7</v>
      </c>
      <c r="E111" s="24">
        <v>20</v>
      </c>
      <c r="F111" s="25">
        <f t="shared" si="6"/>
        <v>3.1363636363636367</v>
      </c>
      <c r="G111" s="24" t="s">
        <v>5</v>
      </c>
      <c r="H111" s="24" t="s">
        <v>15</v>
      </c>
      <c r="J111" s="15">
        <f t="shared" si="7"/>
        <v>7.333333333333333</v>
      </c>
    </row>
    <row r="112" spans="1:10" s="5" customFormat="1" ht="14.25">
      <c r="A112" s="36">
        <v>43510</v>
      </c>
      <c r="B112" s="27">
        <v>109</v>
      </c>
      <c r="C112" s="24">
        <v>21</v>
      </c>
      <c r="D112" s="24">
        <v>7</v>
      </c>
      <c r="E112" s="24">
        <v>35</v>
      </c>
      <c r="F112" s="25">
        <f t="shared" si="6"/>
        <v>2.769230769230769</v>
      </c>
      <c r="G112" s="24" t="s">
        <v>2</v>
      </c>
      <c r="H112" s="24" t="s">
        <v>11</v>
      </c>
      <c r="J112" s="15">
        <f t="shared" si="7"/>
        <v>7.583333333333333</v>
      </c>
    </row>
    <row r="113" spans="1:10" s="5" customFormat="1" ht="14.25">
      <c r="A113" s="36">
        <v>43511</v>
      </c>
      <c r="B113" s="24">
        <v>110</v>
      </c>
      <c r="C113" s="24">
        <v>41</v>
      </c>
      <c r="D113" s="24">
        <v>10</v>
      </c>
      <c r="E113" s="24">
        <v>10</v>
      </c>
      <c r="F113" s="25">
        <f t="shared" si="6"/>
        <v>4.032786885245902</v>
      </c>
      <c r="G113" s="24" t="s">
        <v>2</v>
      </c>
      <c r="H113" s="24" t="s">
        <v>12</v>
      </c>
      <c r="J113" s="15">
        <f t="shared" si="7"/>
        <v>10.166666666666666</v>
      </c>
    </row>
    <row r="114" spans="1:10" s="5" customFormat="1" ht="14.25">
      <c r="A114" s="36">
        <v>43512</v>
      </c>
      <c r="B114" s="24">
        <v>111</v>
      </c>
      <c r="C114" s="24">
        <v>35</v>
      </c>
      <c r="D114" s="24">
        <v>9</v>
      </c>
      <c r="E114" s="24">
        <v>20</v>
      </c>
      <c r="F114" s="25">
        <f t="shared" si="6"/>
        <v>3.7499999999999996</v>
      </c>
      <c r="G114" s="24" t="s">
        <v>5</v>
      </c>
      <c r="H114" s="24" t="s">
        <v>13</v>
      </c>
      <c r="J114" s="15">
        <f t="shared" si="7"/>
        <v>9.333333333333334</v>
      </c>
    </row>
    <row r="115" spans="1:10" s="5" customFormat="1" ht="14.25">
      <c r="A115" s="36">
        <v>43513</v>
      </c>
      <c r="B115" s="27">
        <v>112</v>
      </c>
      <c r="C115" s="24">
        <v>42</v>
      </c>
      <c r="D115" s="24">
        <v>11</v>
      </c>
      <c r="E115" s="24">
        <v>40</v>
      </c>
      <c r="F115" s="25">
        <f t="shared" si="6"/>
        <v>3.6</v>
      </c>
      <c r="G115" s="24" t="s">
        <v>3</v>
      </c>
      <c r="H115" s="24" t="s">
        <v>57</v>
      </c>
      <c r="J115" s="15">
        <f t="shared" si="7"/>
        <v>11.666666666666666</v>
      </c>
    </row>
    <row r="116" spans="1:10" s="5" customFormat="1" ht="14.25">
      <c r="A116" s="36">
        <v>43514</v>
      </c>
      <c r="B116" s="24">
        <v>113</v>
      </c>
      <c r="C116" s="24">
        <v>32</v>
      </c>
      <c r="D116" s="24">
        <v>8</v>
      </c>
      <c r="E116" s="24">
        <v>5</v>
      </c>
      <c r="F116" s="25">
        <f t="shared" si="6"/>
        <v>3.958762886597938</v>
      </c>
      <c r="G116" s="24" t="s">
        <v>3</v>
      </c>
      <c r="H116" s="24" t="s">
        <v>58</v>
      </c>
      <c r="J116" s="15">
        <f t="shared" si="7"/>
        <v>8.083333333333334</v>
      </c>
    </row>
    <row r="117" spans="1:10" s="5" customFormat="1" ht="14.25">
      <c r="A117" s="36">
        <v>43515</v>
      </c>
      <c r="B117" s="24">
        <v>114</v>
      </c>
      <c r="C117" s="24">
        <v>34</v>
      </c>
      <c r="D117" s="24">
        <v>6</v>
      </c>
      <c r="E117" s="24">
        <v>45</v>
      </c>
      <c r="F117" s="25">
        <f t="shared" si="6"/>
        <v>5.037037037037037</v>
      </c>
      <c r="G117" s="24" t="s">
        <v>14</v>
      </c>
      <c r="H117" s="24"/>
      <c r="J117" s="15">
        <f>((E117/60)+D117)</f>
        <v>6.75</v>
      </c>
    </row>
    <row r="118" spans="2:10" s="5" customFormat="1" ht="14.25">
      <c r="B118" s="13"/>
      <c r="C118" s="13"/>
      <c r="D118" s="13"/>
      <c r="E118" s="13"/>
      <c r="F118" s="14"/>
      <c r="G118" s="13"/>
      <c r="J118" s="15">
        <f>(SUM(J4:J117))/102</f>
        <v>8.714869281045754</v>
      </c>
    </row>
    <row r="119" spans="2:10" s="5" customFormat="1" ht="14.25">
      <c r="B119" s="13"/>
      <c r="C119" s="13">
        <v>114</v>
      </c>
      <c r="D119" s="13"/>
      <c r="E119" s="13"/>
      <c r="F119" s="14" t="s">
        <v>123</v>
      </c>
      <c r="G119" s="13"/>
      <c r="J119" s="15"/>
    </row>
    <row r="120" spans="2:10" s="5" customFormat="1" ht="14.25">
      <c r="B120" s="13"/>
      <c r="C120" s="13">
        <v>89</v>
      </c>
      <c r="D120" s="13"/>
      <c r="E120" s="13"/>
      <c r="F120" s="14" t="s">
        <v>124</v>
      </c>
      <c r="G120" s="13"/>
      <c r="J120" s="15"/>
    </row>
    <row r="121" spans="2:10" s="5" customFormat="1" ht="14.25">
      <c r="B121" s="13"/>
      <c r="C121" s="13">
        <v>12</v>
      </c>
      <c r="D121" s="13"/>
      <c r="E121" s="13"/>
      <c r="F121" t="s">
        <v>121</v>
      </c>
      <c r="G121" s="13"/>
      <c r="J121" s="15"/>
    </row>
    <row r="122" spans="2:10" s="5" customFormat="1" ht="14.25">
      <c r="B122" s="13"/>
      <c r="C122" s="13">
        <v>13</v>
      </c>
      <c r="D122" s="13"/>
      <c r="E122" s="13"/>
      <c r="F122" t="s">
        <v>122</v>
      </c>
      <c r="G122" s="13"/>
      <c r="J122" s="15"/>
    </row>
    <row r="123" spans="3:6" ht="18" customHeight="1">
      <c r="C123" s="1">
        <f>AVERAGE(C4:C117)</f>
        <v>26.635964912280702</v>
      </c>
      <c r="D123" t="s">
        <v>1</v>
      </c>
      <c r="F123" s="2" t="s">
        <v>118</v>
      </c>
    </row>
    <row r="124" spans="3:6" ht="15">
      <c r="C124" s="3">
        <f>AVERAGE(C44:C58,C59:C60,C35:C42,C28:C33,C15:C26,C9:C13,C4:C7,C62:C67,C70:C78,C80:C96,C98:C103,C105:C117)</f>
        <v>29.480582524271846</v>
      </c>
      <c r="D124" s="5" t="s">
        <v>1</v>
      </c>
      <c r="F124" t="s">
        <v>120</v>
      </c>
    </row>
    <row r="125" spans="3:6" ht="15">
      <c r="C125" s="3">
        <f>AVERAGE(C5:C7,C9:C13,C15:C19,C21:C24,C28:C33,C35:C37,C39:C42,C44:C48,C50:C53,C55:C56,C59:C60,C62:C66,C70:C72,C74:C78,C80:C87,C89:C90,C93:C96,C98:C103,C105:C117)</f>
        <v>31.864044943820225</v>
      </c>
      <c r="D125" s="5" t="s">
        <v>1</v>
      </c>
      <c r="F125" t="s">
        <v>119</v>
      </c>
    </row>
    <row r="126" spans="3:10" s="5" customFormat="1" ht="15">
      <c r="C126" s="22">
        <v>50</v>
      </c>
      <c r="D126" s="11" t="s">
        <v>117</v>
      </c>
      <c r="F126" s="5" t="s">
        <v>127</v>
      </c>
      <c r="J126" s="15"/>
    </row>
    <row r="127" spans="2:6" ht="15">
      <c r="B127" s="10"/>
      <c r="C127" s="20">
        <f>AVERAGE(F4:F7,F9:F13,F15:F26,F28:F33,F35:F42,F44:F57,F59:F60,F62:F67,F70:F78,F80:F96,F98:F103,F105:F117)</f>
        <v>3.5189992869890445</v>
      </c>
      <c r="D127" s="11" t="s">
        <v>117</v>
      </c>
      <c r="F127" t="s">
        <v>9</v>
      </c>
    </row>
    <row r="128" spans="2:10" s="5" customFormat="1" ht="15">
      <c r="B128" s="13"/>
      <c r="C128" s="21" t="s">
        <v>128</v>
      </c>
      <c r="D128" s="13"/>
      <c r="F128" s="5" t="s">
        <v>125</v>
      </c>
      <c r="J128" s="15"/>
    </row>
    <row r="129" spans="2:10" s="5" customFormat="1" ht="15">
      <c r="B129" s="13"/>
      <c r="C129" s="21" t="s">
        <v>129</v>
      </c>
      <c r="D129" s="13"/>
      <c r="F129" s="5" t="s">
        <v>126</v>
      </c>
      <c r="J129" s="15"/>
    </row>
    <row r="130" spans="2:10" s="5" customFormat="1" ht="15">
      <c r="B130" s="13"/>
      <c r="C130" s="21"/>
      <c r="D130" s="13"/>
      <c r="J130" s="15"/>
    </row>
    <row r="131" spans="6:8" ht="14.25">
      <c r="F131" s="15" t="s">
        <v>132</v>
      </c>
      <c r="G131" s="12" t="s">
        <v>130</v>
      </c>
      <c r="H131" t="s">
        <v>131</v>
      </c>
    </row>
    <row r="132" spans="6:8" ht="14.25">
      <c r="F132" s="15" t="s">
        <v>2</v>
      </c>
      <c r="G132" s="4">
        <f>COUNTIFS(G$4:G$117,"Tent")</f>
        <v>38</v>
      </c>
      <c r="H132" s="16">
        <f aca="true" t="shared" si="8" ref="H132:H138">G132/G$139</f>
        <v>0.336283185840708</v>
      </c>
    </row>
    <row r="133" spans="6:10" s="5" customFormat="1" ht="14.25">
      <c r="F133" s="15" t="s">
        <v>5</v>
      </c>
      <c r="G133" s="4">
        <f>COUNTIFS(G$4:G$117,"Hut")</f>
        <v>24</v>
      </c>
      <c r="H133" s="16">
        <f t="shared" si="8"/>
        <v>0.21238938053097345</v>
      </c>
      <c r="J133" s="15"/>
    </row>
    <row r="134" spans="6:8" ht="14.25">
      <c r="F134" s="15" t="s">
        <v>3</v>
      </c>
      <c r="G134" s="4">
        <f>COUNTIFS(G$4:G$117,"Backpacker")</f>
        <v>24</v>
      </c>
      <c r="H134" s="16">
        <f t="shared" si="8"/>
        <v>0.21238938053097345</v>
      </c>
    </row>
    <row r="135" spans="6:8" ht="14.25">
      <c r="F135" s="15" t="s">
        <v>4</v>
      </c>
      <c r="G135" s="4">
        <f>COUNTIFS(G$4:G$117,"House")</f>
        <v>11</v>
      </c>
      <c r="H135" s="16">
        <f t="shared" si="8"/>
        <v>0.09734513274336283</v>
      </c>
    </row>
    <row r="136" spans="6:8" ht="14.25">
      <c r="F136" s="15" t="s">
        <v>115</v>
      </c>
      <c r="G136" s="4">
        <f>COUNTIFS(G$4:G$117,"Tent - paid")</f>
        <v>6</v>
      </c>
      <c r="H136" s="16">
        <f t="shared" si="8"/>
        <v>0.05309734513274336</v>
      </c>
    </row>
    <row r="137" spans="6:8" ht="14.25">
      <c r="F137" s="15" t="s">
        <v>112</v>
      </c>
      <c r="G137" s="4">
        <f>COUNTIFS(G$4:G$117,"Cabin")</f>
        <v>6</v>
      </c>
      <c r="H137" s="16">
        <f t="shared" si="8"/>
        <v>0.05309734513274336</v>
      </c>
    </row>
    <row r="138" spans="6:8" ht="14.25">
      <c r="F138" s="15" t="s">
        <v>6</v>
      </c>
      <c r="G138" s="4">
        <f>COUNTIFS(G$4:G$117,"Motel")</f>
        <v>4</v>
      </c>
      <c r="H138" s="16">
        <f t="shared" si="8"/>
        <v>0.035398230088495575</v>
      </c>
    </row>
    <row r="139" spans="5:8" ht="15">
      <c r="E139" s="18"/>
      <c r="F139" s="19" t="s">
        <v>116</v>
      </c>
      <c r="G139" s="18">
        <f>SUM(G132:G138)</f>
        <v>113</v>
      </c>
      <c r="H139" s="17">
        <f>SUM(H132:H138)</f>
        <v>1</v>
      </c>
    </row>
    <row r="142" ht="15">
      <c r="F142" s="23" t="s">
        <v>133</v>
      </c>
    </row>
    <row r="143" spans="6:7" ht="15">
      <c r="F143"/>
      <c r="G143" s="23" t="s">
        <v>3</v>
      </c>
    </row>
    <row r="144" spans="6:7" ht="15">
      <c r="F144"/>
      <c r="G144" s="23" t="s">
        <v>134</v>
      </c>
    </row>
    <row r="145" spans="6:7" ht="15">
      <c r="F145"/>
      <c r="G145" s="23" t="s">
        <v>10</v>
      </c>
    </row>
    <row r="146" spans="6:7" ht="15">
      <c r="F146"/>
      <c r="G146" s="23" t="s">
        <v>6</v>
      </c>
    </row>
  </sheetData>
  <mergeCells count="6">
    <mergeCell ref="A2:A3"/>
    <mergeCell ref="D2:E2"/>
    <mergeCell ref="B2:B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162"/>
  <sheetViews>
    <sheetView workbookViewId="0" topLeftCell="L1">
      <selection activeCell="Q12" sqref="Q12"/>
    </sheetView>
  </sheetViews>
  <sheetFormatPr defaultColWidth="9.00390625" defaultRowHeight="14.25"/>
  <cols>
    <col min="4" max="4" width="9.00390625" style="5" customWidth="1"/>
    <col min="12" max="12" width="12.50390625" style="0" bestFit="1" customWidth="1"/>
  </cols>
  <sheetData>
    <row r="2" spans="2:5" ht="14.25">
      <c r="B2" t="s">
        <v>144</v>
      </c>
      <c r="C2" t="s">
        <v>145</v>
      </c>
      <c r="E2" t="s">
        <v>146</v>
      </c>
    </row>
    <row r="3" spans="2:14" ht="14.25">
      <c r="B3">
        <v>5.52</v>
      </c>
      <c r="C3">
        <v>25.7</v>
      </c>
      <c r="D3" s="5" t="s">
        <v>188</v>
      </c>
      <c r="E3">
        <v>25</v>
      </c>
      <c r="F3" t="s">
        <v>147</v>
      </c>
      <c r="I3">
        <v>507.76</v>
      </c>
      <c r="J3" t="s">
        <v>193</v>
      </c>
      <c r="L3" t="s">
        <v>144</v>
      </c>
      <c r="M3">
        <f>B162</f>
        <v>3895.7899999999995</v>
      </c>
      <c r="N3">
        <v>3995</v>
      </c>
    </row>
    <row r="4" spans="2:14" ht="14.25">
      <c r="B4">
        <v>1.2</v>
      </c>
      <c r="C4">
        <v>15</v>
      </c>
      <c r="D4" s="5" t="s">
        <v>150</v>
      </c>
      <c r="E4">
        <v>8.9</v>
      </c>
      <c r="F4" t="s">
        <v>151</v>
      </c>
      <c r="I4">
        <v>72</v>
      </c>
      <c r="L4" t="s">
        <v>198</v>
      </c>
      <c r="M4">
        <f>C29</f>
        <v>1482.3</v>
      </c>
      <c r="N4">
        <v>1483</v>
      </c>
    </row>
    <row r="5" spans="2:14" ht="14.25">
      <c r="B5">
        <v>10.5</v>
      </c>
      <c r="C5">
        <v>16</v>
      </c>
      <c r="D5" s="5" t="s">
        <v>149</v>
      </c>
      <c r="E5">
        <v>19</v>
      </c>
      <c r="F5" t="s">
        <v>152</v>
      </c>
      <c r="I5">
        <f>SUM(I3:I4)</f>
        <v>579.76</v>
      </c>
      <c r="L5" t="s">
        <v>146</v>
      </c>
      <c r="M5">
        <f>E35</f>
        <v>1761.1400000000003</v>
      </c>
      <c r="N5">
        <v>1761</v>
      </c>
    </row>
    <row r="6" spans="2:14" ht="15">
      <c r="B6">
        <v>10</v>
      </c>
      <c r="C6">
        <v>120</v>
      </c>
      <c r="D6" s="5" t="s">
        <v>148</v>
      </c>
      <c r="E6">
        <v>79.9</v>
      </c>
      <c r="F6" t="s">
        <v>153</v>
      </c>
      <c r="M6" s="18">
        <f>SUM(M3:M5)</f>
        <v>7139.23</v>
      </c>
      <c r="N6" s="18">
        <f>SUM(N3:N5)</f>
        <v>7239</v>
      </c>
    </row>
    <row r="7" spans="2:6" ht="14.25">
      <c r="B7">
        <v>2.9</v>
      </c>
      <c r="C7">
        <v>80</v>
      </c>
      <c r="D7" s="5" t="s">
        <v>154</v>
      </c>
      <c r="E7">
        <v>15</v>
      </c>
      <c r="F7" t="s">
        <v>152</v>
      </c>
    </row>
    <row r="8" spans="2:6" ht="14.25">
      <c r="B8">
        <v>5.5</v>
      </c>
      <c r="C8">
        <v>47.2</v>
      </c>
      <c r="D8" s="5" t="s">
        <v>158</v>
      </c>
      <c r="E8">
        <v>52</v>
      </c>
      <c r="F8" t="s">
        <v>155</v>
      </c>
    </row>
    <row r="9" spans="2:6" ht="14.25">
      <c r="B9">
        <v>8</v>
      </c>
      <c r="C9">
        <v>19</v>
      </c>
      <c r="D9" s="5" t="s">
        <v>157</v>
      </c>
      <c r="E9">
        <v>147</v>
      </c>
      <c r="F9" t="s">
        <v>156</v>
      </c>
    </row>
    <row r="10" spans="2:6" ht="14.25">
      <c r="B10">
        <v>3.42</v>
      </c>
      <c r="C10">
        <v>260</v>
      </c>
      <c r="D10" s="5" t="s">
        <v>159</v>
      </c>
      <c r="E10">
        <v>50</v>
      </c>
      <c r="F10" t="s">
        <v>162</v>
      </c>
    </row>
    <row r="11" spans="2:6" ht="14.25">
      <c r="B11">
        <v>10</v>
      </c>
      <c r="C11">
        <v>70.2</v>
      </c>
      <c r="D11" s="5" t="s">
        <v>160</v>
      </c>
      <c r="E11">
        <v>18</v>
      </c>
      <c r="F11" t="s">
        <v>163</v>
      </c>
    </row>
    <row r="12" spans="2:6" ht="14.25">
      <c r="B12">
        <v>8</v>
      </c>
      <c r="C12">
        <v>23</v>
      </c>
      <c r="D12" s="5" t="s">
        <v>47</v>
      </c>
      <c r="E12">
        <v>96.8</v>
      </c>
      <c r="F12" t="s">
        <v>164</v>
      </c>
    </row>
    <row r="13" spans="2:6" ht="14.25">
      <c r="B13">
        <v>27</v>
      </c>
      <c r="C13">
        <v>29</v>
      </c>
      <c r="D13" s="5" t="s">
        <v>161</v>
      </c>
      <c r="E13">
        <v>112.46</v>
      </c>
      <c r="F13" t="s">
        <v>165</v>
      </c>
    </row>
    <row r="14" spans="2:6" ht="14.25">
      <c r="B14">
        <v>4.5</v>
      </c>
      <c r="C14">
        <v>28</v>
      </c>
      <c r="D14" s="5" t="s">
        <v>168</v>
      </c>
      <c r="E14">
        <v>10.82</v>
      </c>
      <c r="F14" t="s">
        <v>166</v>
      </c>
    </row>
    <row r="15" spans="2:6" ht="14.25">
      <c r="B15">
        <v>13.8</v>
      </c>
      <c r="C15">
        <v>58</v>
      </c>
      <c r="D15" s="5" t="s">
        <v>169</v>
      </c>
      <c r="E15">
        <v>97</v>
      </c>
      <c r="F15" t="s">
        <v>167</v>
      </c>
    </row>
    <row r="16" spans="2:6" ht="14.25">
      <c r="B16">
        <v>8.8</v>
      </c>
      <c r="C16">
        <v>53</v>
      </c>
      <c r="D16" s="5" t="s">
        <v>171</v>
      </c>
      <c r="E16">
        <v>148.49</v>
      </c>
      <c r="F16" t="s">
        <v>196</v>
      </c>
    </row>
    <row r="17" spans="2:6" ht="14.25">
      <c r="B17">
        <v>5</v>
      </c>
      <c r="C17">
        <v>23</v>
      </c>
      <c r="D17" s="5" t="s">
        <v>172</v>
      </c>
      <c r="E17">
        <v>9</v>
      </c>
      <c r="F17" t="s">
        <v>197</v>
      </c>
    </row>
    <row r="18" spans="2:6" ht="14.25">
      <c r="B18">
        <v>3.5</v>
      </c>
      <c r="C18">
        <v>32</v>
      </c>
      <c r="D18" s="5" t="s">
        <v>174</v>
      </c>
      <c r="E18">
        <v>322.39</v>
      </c>
      <c r="F18" t="s">
        <v>170</v>
      </c>
    </row>
    <row r="19" spans="2:6" ht="14.25">
      <c r="B19">
        <v>7</v>
      </c>
      <c r="C19">
        <v>160</v>
      </c>
      <c r="D19" s="5" t="s">
        <v>175</v>
      </c>
      <c r="E19">
        <v>39.99</v>
      </c>
      <c r="F19" t="s">
        <v>173</v>
      </c>
    </row>
    <row r="20" spans="2:6" ht="14.25">
      <c r="B20">
        <v>20.5</v>
      </c>
      <c r="C20">
        <v>55</v>
      </c>
      <c r="D20" s="5" t="s">
        <v>91</v>
      </c>
      <c r="E20">
        <v>39.92</v>
      </c>
      <c r="F20" t="s">
        <v>180</v>
      </c>
    </row>
    <row r="21" spans="2:6" ht="14.25">
      <c r="B21">
        <v>14</v>
      </c>
      <c r="C21">
        <v>43.2</v>
      </c>
      <c r="D21" s="5" t="s">
        <v>181</v>
      </c>
      <c r="E21">
        <v>29.98</v>
      </c>
      <c r="F21" t="s">
        <v>176</v>
      </c>
    </row>
    <row r="22" spans="2:6" ht="14.25">
      <c r="B22">
        <v>4.5</v>
      </c>
      <c r="C22">
        <v>15</v>
      </c>
      <c r="D22" s="5" t="s">
        <v>182</v>
      </c>
      <c r="E22">
        <v>6</v>
      </c>
      <c r="F22" t="s">
        <v>177</v>
      </c>
    </row>
    <row r="23" spans="2:6" ht="14.25">
      <c r="B23">
        <v>7</v>
      </c>
      <c r="C23">
        <v>140</v>
      </c>
      <c r="D23" s="5" t="s">
        <v>108</v>
      </c>
      <c r="E23">
        <v>18.5</v>
      </c>
      <c r="F23" t="s">
        <v>178</v>
      </c>
    </row>
    <row r="24" spans="2:6" ht="14.25">
      <c r="B24">
        <v>14.4</v>
      </c>
      <c r="C24">
        <v>25</v>
      </c>
      <c r="D24" s="5" t="s">
        <v>185</v>
      </c>
      <c r="E24">
        <v>28.6</v>
      </c>
      <c r="F24" t="s">
        <v>178</v>
      </c>
    </row>
    <row r="25" spans="2:6" ht="14.25">
      <c r="B25">
        <v>9</v>
      </c>
      <c r="C25">
        <v>46</v>
      </c>
      <c r="D25" s="5" t="s">
        <v>186</v>
      </c>
      <c r="E25">
        <v>220.99</v>
      </c>
      <c r="F25" t="s">
        <v>179</v>
      </c>
    </row>
    <row r="26" spans="2:6" ht="14.25">
      <c r="B26">
        <v>4.5</v>
      </c>
      <c r="C26">
        <v>25</v>
      </c>
      <c r="D26" s="5" t="s">
        <v>190</v>
      </c>
      <c r="E26">
        <v>38.4</v>
      </c>
      <c r="F26" t="s">
        <v>183</v>
      </c>
    </row>
    <row r="27" spans="2:6" ht="14.25">
      <c r="B27">
        <v>29.5</v>
      </c>
      <c r="C27">
        <v>45</v>
      </c>
      <c r="D27" s="5" t="s">
        <v>187</v>
      </c>
      <c r="E27">
        <v>10</v>
      </c>
      <c r="F27" t="s">
        <v>184</v>
      </c>
    </row>
    <row r="28" spans="2:6" ht="14.25">
      <c r="B28">
        <v>15</v>
      </c>
      <c r="C28">
        <v>29</v>
      </c>
      <c r="D28" s="5" t="s">
        <v>189</v>
      </c>
      <c r="E28">
        <v>5</v>
      </c>
      <c r="F28" t="s">
        <v>184</v>
      </c>
    </row>
    <row r="29" spans="2:6" ht="15">
      <c r="B29">
        <v>12.7</v>
      </c>
      <c r="C29" s="18">
        <f>SUM(C3:C28)</f>
        <v>1482.3</v>
      </c>
      <c r="E29">
        <v>12</v>
      </c>
      <c r="F29" t="s">
        <v>191</v>
      </c>
    </row>
    <row r="30" spans="2:6" ht="14.25">
      <c r="B30">
        <v>10.7</v>
      </c>
      <c r="E30">
        <v>13</v>
      </c>
      <c r="F30" t="s">
        <v>195</v>
      </c>
    </row>
    <row r="31" spans="2:6" ht="14.25">
      <c r="B31">
        <v>5.5</v>
      </c>
      <c r="E31">
        <v>31</v>
      </c>
      <c r="F31" t="s">
        <v>191</v>
      </c>
    </row>
    <row r="32" spans="2:6" ht="14.25">
      <c r="B32">
        <v>6</v>
      </c>
      <c r="E32">
        <v>40</v>
      </c>
      <c r="F32" t="s">
        <v>191</v>
      </c>
    </row>
    <row r="33" spans="2:6" ht="14.25">
      <c r="B33">
        <v>14.3</v>
      </c>
      <c r="E33">
        <v>9</v>
      </c>
      <c r="F33" t="s">
        <v>191</v>
      </c>
    </row>
    <row r="34" spans="2:6" ht="14.25">
      <c r="B34">
        <v>9</v>
      </c>
      <c r="E34">
        <v>7</v>
      </c>
      <c r="F34" t="s">
        <v>151</v>
      </c>
    </row>
    <row r="35" spans="2:5" ht="15">
      <c r="B35">
        <v>8.9</v>
      </c>
      <c r="E35" s="18">
        <f>SUM(E3:E34)</f>
        <v>1761.1400000000003</v>
      </c>
    </row>
    <row r="36" ht="14.25">
      <c r="B36">
        <v>6.1</v>
      </c>
    </row>
    <row r="37" ht="14.25">
      <c r="B37">
        <v>3.9</v>
      </c>
    </row>
    <row r="38" ht="14.25">
      <c r="B38">
        <v>11</v>
      </c>
    </row>
    <row r="39" ht="14.25">
      <c r="B39">
        <v>27</v>
      </c>
    </row>
    <row r="40" ht="14.25">
      <c r="B40">
        <v>10.04</v>
      </c>
    </row>
    <row r="41" ht="14.25">
      <c r="B41">
        <v>9.6</v>
      </c>
    </row>
    <row r="42" ht="14.25">
      <c r="B42">
        <v>3</v>
      </c>
    </row>
    <row r="43" ht="14.25">
      <c r="B43">
        <v>16</v>
      </c>
    </row>
    <row r="44" ht="14.25">
      <c r="B44">
        <v>8.9</v>
      </c>
    </row>
    <row r="45" ht="14.25">
      <c r="B45">
        <v>18.7</v>
      </c>
    </row>
    <row r="46" ht="14.25">
      <c r="B46">
        <v>11.9</v>
      </c>
    </row>
    <row r="47" ht="14.25">
      <c r="B47">
        <v>7.2</v>
      </c>
    </row>
    <row r="48" ht="14.25">
      <c r="B48">
        <v>11.7</v>
      </c>
    </row>
    <row r="49" ht="14.25">
      <c r="B49">
        <v>7.5</v>
      </c>
    </row>
    <row r="50" ht="14.25">
      <c r="B50">
        <v>6.3</v>
      </c>
    </row>
    <row r="51" ht="14.25">
      <c r="B51">
        <v>29.3</v>
      </c>
    </row>
    <row r="52" ht="14.25">
      <c r="B52">
        <v>12.3</v>
      </c>
    </row>
    <row r="53" spans="2:3" ht="14.25">
      <c r="B53">
        <v>18.31</v>
      </c>
      <c r="C53" t="s">
        <v>194</v>
      </c>
    </row>
    <row r="54" ht="14.25">
      <c r="B54">
        <v>32.96</v>
      </c>
    </row>
    <row r="55" ht="14.25">
      <c r="B55">
        <v>10</v>
      </c>
    </row>
    <row r="56" ht="14.25">
      <c r="B56">
        <v>15</v>
      </c>
    </row>
    <row r="57" ht="14.25">
      <c r="B57">
        <v>46.53</v>
      </c>
    </row>
    <row r="58" ht="14.25">
      <c r="B58">
        <v>42</v>
      </c>
    </row>
    <row r="59" ht="14.25">
      <c r="B59">
        <v>4.5</v>
      </c>
    </row>
    <row r="60" ht="14.25">
      <c r="B60">
        <v>29.8</v>
      </c>
    </row>
    <row r="61" ht="14.25">
      <c r="B61">
        <v>9.46</v>
      </c>
    </row>
    <row r="62" ht="14.25">
      <c r="B62">
        <v>17.5</v>
      </c>
    </row>
    <row r="63" ht="14.25">
      <c r="B63">
        <v>12.06</v>
      </c>
    </row>
    <row r="64" ht="14.25">
      <c r="B64">
        <v>19.5</v>
      </c>
    </row>
    <row r="65" ht="14.25">
      <c r="B65">
        <v>10.45</v>
      </c>
    </row>
    <row r="66" ht="14.25">
      <c r="B66">
        <v>2.99</v>
      </c>
    </row>
    <row r="67" ht="14.25">
      <c r="B67">
        <v>19</v>
      </c>
    </row>
    <row r="68" ht="14.25">
      <c r="B68">
        <v>24</v>
      </c>
    </row>
    <row r="69" ht="14.25">
      <c r="B69">
        <v>23.8</v>
      </c>
    </row>
    <row r="70" ht="14.25">
      <c r="B70">
        <v>28.5</v>
      </c>
    </row>
    <row r="71" ht="14.25">
      <c r="B71">
        <v>12.92</v>
      </c>
    </row>
    <row r="72" ht="14.25">
      <c r="B72">
        <v>3.4</v>
      </c>
    </row>
    <row r="73" ht="14.25">
      <c r="B73">
        <v>32</v>
      </c>
    </row>
    <row r="74" ht="14.25">
      <c r="B74">
        <v>17</v>
      </c>
    </row>
    <row r="75" ht="14.25">
      <c r="B75">
        <v>28.63</v>
      </c>
    </row>
    <row r="76" ht="14.25">
      <c r="B76">
        <v>83.4</v>
      </c>
    </row>
    <row r="77" ht="14.25">
      <c r="B77">
        <v>26.5</v>
      </c>
    </row>
    <row r="78" ht="14.25">
      <c r="B78">
        <v>3.9</v>
      </c>
    </row>
    <row r="79" ht="14.25">
      <c r="B79">
        <v>32.8</v>
      </c>
    </row>
    <row r="80" ht="14.25">
      <c r="B80">
        <v>19.5</v>
      </c>
    </row>
    <row r="81" ht="14.25">
      <c r="B81">
        <v>27.5</v>
      </c>
    </row>
    <row r="82" ht="14.25">
      <c r="B82">
        <v>20.7</v>
      </c>
    </row>
    <row r="83" ht="14.25">
      <c r="B83">
        <v>90.4</v>
      </c>
    </row>
    <row r="84" ht="14.25">
      <c r="B84">
        <v>24</v>
      </c>
    </row>
    <row r="85" ht="14.25">
      <c r="B85">
        <v>41</v>
      </c>
    </row>
    <row r="86" ht="14.25">
      <c r="B86">
        <v>10.5</v>
      </c>
    </row>
    <row r="87" ht="14.25">
      <c r="B87">
        <v>14.69</v>
      </c>
    </row>
    <row r="88" ht="14.25">
      <c r="B88">
        <v>11.4</v>
      </c>
    </row>
    <row r="89" ht="14.25">
      <c r="B89">
        <v>9.95</v>
      </c>
    </row>
    <row r="90" ht="14.25">
      <c r="B90">
        <v>17</v>
      </c>
    </row>
    <row r="91" ht="14.25">
      <c r="B91">
        <v>3.49</v>
      </c>
    </row>
    <row r="92" ht="14.25">
      <c r="B92">
        <v>8.7</v>
      </c>
    </row>
    <row r="93" ht="14.25">
      <c r="B93">
        <v>23.6</v>
      </c>
    </row>
    <row r="94" ht="14.25">
      <c r="B94">
        <v>49.07</v>
      </c>
    </row>
    <row r="95" ht="14.25">
      <c r="B95">
        <v>11</v>
      </c>
    </row>
    <row r="96" ht="14.25">
      <c r="B96">
        <v>4.1</v>
      </c>
    </row>
    <row r="97" ht="14.25">
      <c r="B97">
        <v>11.8</v>
      </c>
    </row>
    <row r="98" ht="14.25">
      <c r="B98">
        <v>12.4</v>
      </c>
    </row>
    <row r="99" ht="14.25">
      <c r="B99">
        <v>8.2</v>
      </c>
    </row>
    <row r="100" ht="14.25">
      <c r="B100">
        <v>9.6</v>
      </c>
    </row>
    <row r="101" ht="14.25">
      <c r="B101">
        <v>28.27</v>
      </c>
    </row>
    <row r="102" ht="14.25">
      <c r="B102">
        <v>7.5</v>
      </c>
    </row>
    <row r="103" ht="14.25">
      <c r="B103">
        <v>15.4</v>
      </c>
    </row>
    <row r="104" ht="14.25">
      <c r="B104">
        <v>26.82</v>
      </c>
    </row>
    <row r="105" ht="14.25">
      <c r="B105">
        <v>25.9</v>
      </c>
    </row>
    <row r="106" ht="14.25">
      <c r="B106">
        <v>6</v>
      </c>
    </row>
    <row r="107" ht="14.25">
      <c r="B107">
        <v>7</v>
      </c>
    </row>
    <row r="108" ht="14.25">
      <c r="B108">
        <v>14</v>
      </c>
    </row>
    <row r="109" ht="14.25">
      <c r="B109">
        <v>10</v>
      </c>
    </row>
    <row r="110" ht="14.25">
      <c r="B110">
        <v>16.5</v>
      </c>
    </row>
    <row r="111" ht="14.25">
      <c r="B111">
        <v>7.5</v>
      </c>
    </row>
    <row r="112" ht="14.25">
      <c r="B112">
        <v>18.2</v>
      </c>
    </row>
    <row r="113" ht="14.25">
      <c r="B113">
        <v>54.75</v>
      </c>
    </row>
    <row r="114" ht="14.25">
      <c r="B114">
        <v>53</v>
      </c>
    </row>
    <row r="115" ht="14.25">
      <c r="B115">
        <v>15</v>
      </c>
    </row>
    <row r="116" ht="14.25">
      <c r="B116">
        <v>15.5</v>
      </c>
    </row>
    <row r="117" ht="14.25">
      <c r="B117">
        <v>71.8</v>
      </c>
    </row>
    <row r="118" ht="14.25">
      <c r="B118">
        <v>32.5</v>
      </c>
    </row>
    <row r="119" ht="14.25">
      <c r="B119">
        <v>13.5</v>
      </c>
    </row>
    <row r="120" ht="14.25">
      <c r="B120">
        <v>43.21</v>
      </c>
    </row>
    <row r="121" ht="14.25">
      <c r="B121">
        <v>5.5</v>
      </c>
    </row>
    <row r="122" ht="14.25">
      <c r="B122">
        <v>56.92</v>
      </c>
    </row>
    <row r="123" ht="14.25">
      <c r="B123">
        <v>6.9</v>
      </c>
    </row>
    <row r="124" ht="14.25">
      <c r="B124">
        <v>9.1</v>
      </c>
    </row>
    <row r="125" ht="14.25">
      <c r="B125">
        <v>7.78</v>
      </c>
    </row>
    <row r="126" ht="14.25">
      <c r="B126">
        <v>11.2</v>
      </c>
    </row>
    <row r="127" ht="14.25">
      <c r="B127">
        <v>25.6</v>
      </c>
    </row>
    <row r="128" ht="14.25">
      <c r="B128">
        <v>7.2</v>
      </c>
    </row>
    <row r="129" ht="14.25">
      <c r="B129">
        <v>40.5</v>
      </c>
    </row>
    <row r="130" ht="14.25">
      <c r="B130">
        <v>6</v>
      </c>
    </row>
    <row r="131" ht="14.25">
      <c r="B131">
        <v>18</v>
      </c>
    </row>
    <row r="132" ht="14.25">
      <c r="B132">
        <v>20.6</v>
      </c>
    </row>
    <row r="133" ht="14.25">
      <c r="B133">
        <v>10</v>
      </c>
    </row>
    <row r="134" ht="14.25">
      <c r="B134">
        <v>4.2</v>
      </c>
    </row>
    <row r="135" ht="14.25">
      <c r="B135">
        <v>21.5</v>
      </c>
    </row>
    <row r="136" ht="14.25">
      <c r="B136">
        <v>35.5</v>
      </c>
    </row>
    <row r="137" ht="14.25">
      <c r="B137">
        <v>7.3</v>
      </c>
    </row>
    <row r="138" ht="14.25">
      <c r="B138">
        <v>5.5</v>
      </c>
    </row>
    <row r="139" ht="14.25">
      <c r="B139">
        <v>17.5</v>
      </c>
    </row>
    <row r="140" ht="14.25">
      <c r="B140">
        <v>10</v>
      </c>
    </row>
    <row r="141" s="5" customFormat="1" ht="14.25">
      <c r="B141" s="5">
        <v>9</v>
      </c>
    </row>
    <row r="142" ht="14.25">
      <c r="B142">
        <v>6</v>
      </c>
    </row>
    <row r="143" ht="14.25">
      <c r="B143">
        <v>15.5</v>
      </c>
    </row>
    <row r="144" ht="14.25">
      <c r="B144">
        <v>17.5</v>
      </c>
    </row>
    <row r="145" ht="14.25">
      <c r="B145">
        <v>50.09</v>
      </c>
    </row>
    <row r="146" ht="14.25">
      <c r="B146">
        <v>10</v>
      </c>
    </row>
    <row r="147" ht="14.25">
      <c r="B147">
        <v>9.8</v>
      </c>
    </row>
    <row r="148" ht="14.25">
      <c r="B148">
        <v>27.4</v>
      </c>
    </row>
    <row r="149" ht="14.25">
      <c r="B149">
        <v>40.5</v>
      </c>
    </row>
    <row r="150" ht="14.25">
      <c r="B150">
        <v>37</v>
      </c>
    </row>
    <row r="151" spans="2:4" s="5" customFormat="1" ht="14.25">
      <c r="B151" s="5">
        <v>78.95</v>
      </c>
      <c r="C151" s="5" t="s">
        <v>192</v>
      </c>
      <c r="D151" s="5">
        <f>SUM(B151:B159)</f>
        <v>507.76</v>
      </c>
    </row>
    <row r="152" s="5" customFormat="1" ht="14.25">
      <c r="B152" s="5">
        <v>22.5</v>
      </c>
    </row>
    <row r="153" s="5" customFormat="1" ht="14.25">
      <c r="B153" s="5">
        <v>12.83</v>
      </c>
    </row>
    <row r="154" s="5" customFormat="1" ht="14.25">
      <c r="B154" s="5">
        <v>3.89</v>
      </c>
    </row>
    <row r="155" s="5" customFormat="1" ht="14.25">
      <c r="B155" s="5">
        <v>14.37</v>
      </c>
    </row>
    <row r="156" s="5" customFormat="1" ht="14.25">
      <c r="B156" s="5">
        <v>48.57</v>
      </c>
    </row>
    <row r="157" s="5" customFormat="1" ht="14.25">
      <c r="B157" s="5">
        <v>34.7</v>
      </c>
    </row>
    <row r="158" s="5" customFormat="1" ht="14.25">
      <c r="B158" s="5">
        <v>36.22</v>
      </c>
    </row>
    <row r="159" s="5" customFormat="1" ht="14.25">
      <c r="B159" s="5">
        <v>255.73</v>
      </c>
    </row>
    <row r="160" s="5" customFormat="1" ht="14.25">
      <c r="B160" s="5">
        <v>800</v>
      </c>
    </row>
    <row r="161" s="5" customFormat="1" ht="14.25"/>
    <row r="162" ht="15">
      <c r="B162" s="18">
        <f>SUM(B3:B161)</f>
        <v>3895.7899999999995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kirstine collins</dc:creator>
  <cp:keywords/>
  <dc:description/>
  <cp:lastModifiedBy>kirstine collins</cp:lastModifiedBy>
  <dcterms:created xsi:type="dcterms:W3CDTF">2009-12-11T09:28:18Z</dcterms:created>
  <dcterms:modified xsi:type="dcterms:W3CDTF">2018-01-04T18:37:07Z</dcterms:modified>
  <cp:category/>
  <cp:version/>
  <cp:contentType/>
  <cp:contentStatus/>
</cp:coreProperties>
</file>